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6"/>
  </bookViews>
  <sheets>
    <sheet name="Engagements Pilotes" sheetId="1" r:id="rId1"/>
    <sheet name="Tables" sheetId="2" r:id="rId2"/>
    <sheet name="Données Courses" sheetId="3" r:id="rId3"/>
    <sheet name="Modèle" sheetId="4" r:id="rId4"/>
    <sheet name="Expert" sheetId="5" r:id="rId5"/>
    <sheet name="S1" sheetId="6" r:id="rId6"/>
    <sheet name="S2" sheetId="7" r:id="rId7"/>
    <sheet name="S3+" sheetId="8" r:id="rId8"/>
    <sheet name="S3" sheetId="9" r:id="rId9"/>
    <sheet name="S4+" sheetId="10" r:id="rId10"/>
    <sheet name="S4" sheetId="11" r:id="rId11"/>
  </sheets>
  <definedNames>
    <definedName name="_xlnm._FilterDatabase" localSheetId="0" hidden="1">'Engagements Pilotes'!$B$2:$L$2</definedName>
    <definedName name="Attribution_des_points">'Données Courses'!$G$4:$H$104</definedName>
    <definedName name="CRITERIA" localSheetId="4">'Expert'!#REF!</definedName>
    <definedName name="CRITERIA" localSheetId="3">'Modèle'!#REF!</definedName>
    <definedName name="CRITERIA" localSheetId="5">'S1'!#REF!</definedName>
    <definedName name="CRITERIA" localSheetId="6">'S2'!#REF!</definedName>
    <definedName name="CRITERIA" localSheetId="8">'S3'!#REF!</definedName>
    <definedName name="CRITERIA" localSheetId="7">'S3+'!#REF!</definedName>
    <definedName name="CRITERIA" localSheetId="10">'S4'!#REF!</definedName>
    <definedName name="CRITERIA" localSheetId="9">'S4+'!#REF!</definedName>
    <definedName name="_xlnm.Print_Titles" localSheetId="4">'Expert'!$1:$3</definedName>
    <definedName name="_xlnm.Print_Titles" localSheetId="3">'Modèle'!$1:$10</definedName>
    <definedName name="_xlnm.Print_Titles" localSheetId="5">'S1'!$1:$3</definedName>
    <definedName name="_xlnm.Print_Titles" localSheetId="6">'S2'!$1:$3</definedName>
    <definedName name="_xlnm.Print_Titles" localSheetId="8">'S3'!$1:$3</definedName>
    <definedName name="_xlnm.Print_Titles" localSheetId="7">'S3+'!$1:$3</definedName>
    <definedName name="_xlnm.Print_Titles" localSheetId="10">'S4'!$1:$3</definedName>
    <definedName name="_xlnm.Print_Titles" localSheetId="9">'S4+'!$1:$3</definedName>
    <definedName name="_xlnm.Print_Area" localSheetId="0">'Engagements Pilotes'!$A$1:$L$89</definedName>
  </definedNames>
  <calcPr fullCalcOnLoad="1"/>
</workbook>
</file>

<file path=xl/sharedStrings.xml><?xml version="1.0" encoding="utf-8"?>
<sst xmlns="http://schemas.openxmlformats.org/spreadsheetml/2006/main" count="3223" uniqueCount="362">
  <si>
    <t>N°</t>
  </si>
  <si>
    <t>Prénom</t>
  </si>
  <si>
    <t>Nbr.0</t>
  </si>
  <si>
    <t>Nbr.1</t>
  </si>
  <si>
    <t>Nbr.2</t>
  </si>
  <si>
    <t>Nbr.3</t>
  </si>
  <si>
    <t>Nbr.5</t>
  </si>
  <si>
    <t>Pén. Jury</t>
  </si>
  <si>
    <t>Catégorie</t>
  </si>
  <si>
    <t>TOUR</t>
  </si>
  <si>
    <t>Total/tr</t>
  </si>
  <si>
    <t>Heure Départ</t>
  </si>
  <si>
    <t>Heure Fin T1</t>
  </si>
  <si>
    <t>Heure Arrivée</t>
  </si>
  <si>
    <t>T1</t>
  </si>
  <si>
    <t>T2</t>
  </si>
  <si>
    <t>T3</t>
  </si>
  <si>
    <t>Moyenne par zone</t>
  </si>
  <si>
    <t>place</t>
  </si>
  <si>
    <t>Pts Chpt</t>
  </si>
  <si>
    <t>S1</t>
  </si>
  <si>
    <t>S2</t>
  </si>
  <si>
    <t>S3+</t>
  </si>
  <si>
    <t>S3</t>
  </si>
  <si>
    <t>S4</t>
  </si>
  <si>
    <t>T4</t>
  </si>
  <si>
    <t>Nom</t>
  </si>
  <si>
    <t>Temps de course</t>
  </si>
  <si>
    <t>NOM</t>
  </si>
  <si>
    <t>S4+</t>
  </si>
  <si>
    <t>CLASSEMENT</t>
  </si>
  <si>
    <t>TOTAL</t>
  </si>
  <si>
    <t>Pénalité Temps</t>
  </si>
  <si>
    <t>Nbre Zones</t>
  </si>
  <si>
    <t>N° Licence</t>
  </si>
  <si>
    <t>Ligue</t>
  </si>
  <si>
    <t>Club</t>
  </si>
  <si>
    <t>N° Dossard</t>
  </si>
  <si>
    <t>GREMILLET</t>
  </si>
  <si>
    <t>Alexandre</t>
  </si>
  <si>
    <t>MC La Bressaude</t>
  </si>
  <si>
    <t>Lorraine</t>
  </si>
  <si>
    <t>Maxime</t>
  </si>
  <si>
    <t>ETLB</t>
  </si>
  <si>
    <t>NICTOU</t>
  </si>
  <si>
    <t>MC Haut Saonois</t>
  </si>
  <si>
    <t>Franche Comté</t>
  </si>
  <si>
    <t>PACALIS</t>
  </si>
  <si>
    <t>Adam</t>
  </si>
  <si>
    <t>MC Stanislas</t>
  </si>
  <si>
    <t>AMVHV</t>
  </si>
  <si>
    <t>Julien</t>
  </si>
  <si>
    <t>BAILLY</t>
  </si>
  <si>
    <t>COLIN</t>
  </si>
  <si>
    <t>Jérémy</t>
  </si>
  <si>
    <t>Kevin</t>
  </si>
  <si>
    <t>FEIDT</t>
  </si>
  <si>
    <t>Matthieu</t>
  </si>
  <si>
    <t>Trial 70</t>
  </si>
  <si>
    <t>PERRIN</t>
  </si>
  <si>
    <t>Eric</t>
  </si>
  <si>
    <t>POIROT</t>
  </si>
  <si>
    <t>Thierry</t>
  </si>
  <si>
    <t>MOREL</t>
  </si>
  <si>
    <t>Olivier</t>
  </si>
  <si>
    <t>VIOLINI</t>
  </si>
  <si>
    <t>ANTOINE</t>
  </si>
  <si>
    <t>Stéphane</t>
  </si>
  <si>
    <t>Jérôme</t>
  </si>
  <si>
    <t>Hervé</t>
  </si>
  <si>
    <t>MC Andlau</t>
  </si>
  <si>
    <t>Alsace</t>
  </si>
  <si>
    <t>VINCENT</t>
  </si>
  <si>
    <t>MV Chalons</t>
  </si>
  <si>
    <t>Champagne</t>
  </si>
  <si>
    <t>Gilles</t>
  </si>
  <si>
    <t>MC Epernay</t>
  </si>
  <si>
    <t>AUBERT</t>
  </si>
  <si>
    <t>MC Neuville</t>
  </si>
  <si>
    <t>Expert</t>
  </si>
  <si>
    <t>RIEGER</t>
  </si>
  <si>
    <t>Pierre</t>
  </si>
  <si>
    <t>Marc</t>
  </si>
  <si>
    <t>JACQUES</t>
  </si>
  <si>
    <t>MC Faulx</t>
  </si>
  <si>
    <t>TRIMOREAU</t>
  </si>
  <si>
    <t>MOUGEL</t>
  </si>
  <si>
    <t>MC Viel Armand</t>
  </si>
  <si>
    <t>SESSA</t>
  </si>
  <si>
    <t>Michel</t>
  </si>
  <si>
    <t>BRABANT</t>
  </si>
  <si>
    <t>Frédéric</t>
  </si>
  <si>
    <t>Philippe</t>
  </si>
  <si>
    <t>MC Munster</t>
  </si>
  <si>
    <t>FESSER</t>
  </si>
  <si>
    <t>Daniel</t>
  </si>
  <si>
    <t>MC Bergheim</t>
  </si>
  <si>
    <t>Joel</t>
  </si>
  <si>
    <t>Vincent</t>
  </si>
  <si>
    <t>KRIEGUER</t>
  </si>
  <si>
    <t>Didier</t>
  </si>
  <si>
    <t>GERARDIN</t>
  </si>
  <si>
    <t>Loïck</t>
  </si>
  <si>
    <t>MANGIN</t>
  </si>
  <si>
    <t>Martin</t>
  </si>
  <si>
    <t>OLRY</t>
  </si>
  <si>
    <t>Jacques</t>
  </si>
  <si>
    <t>BRENTI</t>
  </si>
  <si>
    <t>Nicolas</t>
  </si>
  <si>
    <t>LEPLOMB</t>
  </si>
  <si>
    <t>Franck</t>
  </si>
  <si>
    <t>Luc</t>
  </si>
  <si>
    <t>LARGES</t>
  </si>
  <si>
    <t>Damien</t>
  </si>
  <si>
    <t>Christophe</t>
  </si>
  <si>
    <t>Louis</t>
  </si>
  <si>
    <t>MC des Corbeaux</t>
  </si>
  <si>
    <t>CHRISTOPH</t>
  </si>
  <si>
    <t>Lilian</t>
  </si>
  <si>
    <t>Claude</t>
  </si>
  <si>
    <t>Laurent</t>
  </si>
  <si>
    <t>MC Nogentais</t>
  </si>
  <si>
    <t>Franche comté</t>
  </si>
  <si>
    <t>THOMAS</t>
  </si>
  <si>
    <t>JAMMY</t>
  </si>
  <si>
    <t>MC Gye</t>
  </si>
  <si>
    <t>MC Centre Alsace</t>
  </si>
  <si>
    <t>Sébastien</t>
  </si>
  <si>
    <t>MOSER</t>
  </si>
  <si>
    <t>BECK</t>
  </si>
  <si>
    <t>Solène</t>
  </si>
  <si>
    <t>RIVET</t>
  </si>
  <si>
    <t>Jean Christophe</t>
  </si>
  <si>
    <t>HERMEL</t>
  </si>
  <si>
    <t>BONTEMPS</t>
  </si>
  <si>
    <t>CHIPOT</t>
  </si>
  <si>
    <t>Cyril</t>
  </si>
  <si>
    <t>Christian</t>
  </si>
  <si>
    <t>SUTTER</t>
  </si>
  <si>
    <t>MC Villars</t>
  </si>
  <si>
    <t>MC Saint Dié</t>
  </si>
  <si>
    <t>TP55</t>
  </si>
  <si>
    <t>TCVB</t>
  </si>
  <si>
    <t>MC Saint Mihel</t>
  </si>
  <si>
    <t>MC Granges</t>
  </si>
  <si>
    <t>UM Marne</t>
  </si>
  <si>
    <t>MC Haut Marnais</t>
  </si>
  <si>
    <t>MC Amitié</t>
  </si>
  <si>
    <t>Enduro Extreme</t>
  </si>
  <si>
    <t>MC Soultz</t>
  </si>
  <si>
    <t>MC Charleville</t>
  </si>
  <si>
    <t>MC 3 Lys</t>
  </si>
  <si>
    <t>MC Ban de la Roche</t>
  </si>
  <si>
    <t>SEE</t>
  </si>
  <si>
    <t>MC Portusien</t>
  </si>
  <si>
    <t>Gazelec</t>
  </si>
  <si>
    <t>MC Saint Remy</t>
  </si>
  <si>
    <t>Chaumont Enduro 52</t>
  </si>
  <si>
    <t>MC Mazel</t>
  </si>
  <si>
    <t>Hermenonville</t>
  </si>
  <si>
    <t>MC Haguenau</t>
  </si>
  <si>
    <t>NTR 265793</t>
  </si>
  <si>
    <t>NTR 142034</t>
  </si>
  <si>
    <t>NTR 175730</t>
  </si>
  <si>
    <t>NTR 059073</t>
  </si>
  <si>
    <t>NTR 067036</t>
  </si>
  <si>
    <t>NTR 019778</t>
  </si>
  <si>
    <t>NTR 192504</t>
  </si>
  <si>
    <t>NCO 253194</t>
  </si>
  <si>
    <t>NJ3 220715</t>
  </si>
  <si>
    <t>NCO 013305</t>
  </si>
  <si>
    <t>NTR 259616</t>
  </si>
  <si>
    <t>NTR 041468</t>
  </si>
  <si>
    <t>NTR 005010</t>
  </si>
  <si>
    <t>NTR 257511</t>
  </si>
  <si>
    <t>NTR 034071</t>
  </si>
  <si>
    <t>NTR 176663</t>
  </si>
  <si>
    <t>NTR 197160</t>
  </si>
  <si>
    <t>NTR 246764</t>
  </si>
  <si>
    <t>NTR 246762</t>
  </si>
  <si>
    <t>NTR 250397</t>
  </si>
  <si>
    <t>NTR 081896</t>
  </si>
  <si>
    <t>NCO 081913</t>
  </si>
  <si>
    <t>NJ3 234487</t>
  </si>
  <si>
    <t>NTR 246758</t>
  </si>
  <si>
    <t>NJ3 232490</t>
  </si>
  <si>
    <t>NTR 246757</t>
  </si>
  <si>
    <t>NCO 270666</t>
  </si>
  <si>
    <t>NJ3 263869</t>
  </si>
  <si>
    <t>NTR 050899</t>
  </si>
  <si>
    <t>NTR 202885</t>
  </si>
  <si>
    <t>NTR 202564</t>
  </si>
  <si>
    <t>NTR 285157</t>
  </si>
  <si>
    <t>NTR 215825</t>
  </si>
  <si>
    <t>Journée</t>
  </si>
  <si>
    <t>NICOT</t>
  </si>
  <si>
    <t>Insérer IMPÉRATIVEMENT les nouveaux pilotes avant cette ligne.</t>
  </si>
  <si>
    <t>Sexe</t>
  </si>
  <si>
    <t>Attribution des points</t>
  </si>
  <si>
    <t>Abd</t>
  </si>
  <si>
    <t>Disq</t>
  </si>
  <si>
    <t>NC</t>
  </si>
  <si>
    <t>Année de
 naissance</t>
  </si>
  <si>
    <t>TEMPS DE COURSE</t>
  </si>
  <si>
    <t>M</t>
  </si>
  <si>
    <t>F</t>
  </si>
  <si>
    <t>Autres</t>
  </si>
  <si>
    <t>Nombre de pilotes par catégorie</t>
  </si>
  <si>
    <t>Type Licence</t>
  </si>
  <si>
    <t>NTR</t>
  </si>
  <si>
    <t>NCO</t>
  </si>
  <si>
    <t>NJ3</t>
  </si>
  <si>
    <t>MAT</t>
  </si>
  <si>
    <t>Type et                        N° Licence</t>
  </si>
  <si>
    <t>Autre</t>
  </si>
  <si>
    <t>De 1 à 10</t>
  </si>
  <si>
    <t>Moto</t>
  </si>
  <si>
    <t>Cylindrée</t>
  </si>
  <si>
    <t>GasGas</t>
  </si>
  <si>
    <t>Sherco</t>
  </si>
  <si>
    <t>Beta</t>
  </si>
  <si>
    <t>Montesa</t>
  </si>
  <si>
    <t>Vertigo</t>
  </si>
  <si>
    <t>125cc</t>
  </si>
  <si>
    <t>250cc</t>
  </si>
  <si>
    <t>280cc</t>
  </si>
  <si>
    <t>300cc</t>
  </si>
  <si>
    <t>Scorpa</t>
  </si>
  <si>
    <t>JTG</t>
  </si>
  <si>
    <t>Ossa</t>
  </si>
  <si>
    <t>Jean Luc</t>
  </si>
  <si>
    <t>80cc</t>
  </si>
  <si>
    <t>50cc</t>
  </si>
  <si>
    <t>Frederic</t>
  </si>
  <si>
    <t>THIRIAT</t>
  </si>
  <si>
    <t>Lionel</t>
  </si>
  <si>
    <t>Chloé</t>
  </si>
  <si>
    <t>PAULO</t>
  </si>
  <si>
    <t>CROUVIZIER</t>
  </si>
  <si>
    <t>Morgane</t>
  </si>
  <si>
    <t>NTR 018255</t>
  </si>
  <si>
    <t>NTR 300894</t>
  </si>
  <si>
    <t>RIGOLOT</t>
  </si>
  <si>
    <t>Yannick</t>
  </si>
  <si>
    <t>NTR 299735</t>
  </si>
  <si>
    <t>Anthony</t>
  </si>
  <si>
    <t>NCO 117187</t>
  </si>
  <si>
    <t>Sebastien</t>
  </si>
  <si>
    <t>NTR 295688</t>
  </si>
  <si>
    <t>NCO 216874</t>
  </si>
  <si>
    <t>MC Zone 68</t>
  </si>
  <si>
    <t>WAGNER</t>
  </si>
  <si>
    <t>NTR 024235</t>
  </si>
  <si>
    <t>RISACHER</t>
  </si>
  <si>
    <t>MAT2 024095</t>
  </si>
  <si>
    <t>NTR  019775</t>
  </si>
  <si>
    <t>MAT2 172027</t>
  </si>
  <si>
    <t>TC Ban de la Roche</t>
  </si>
  <si>
    <t>MC Passion Vitesse</t>
  </si>
  <si>
    <t>NJ3 239936</t>
  </si>
  <si>
    <t>MAT2 010125</t>
  </si>
  <si>
    <t>HEURE D'ARRIVÉE MAXI</t>
  </si>
  <si>
    <t>Heure d'Arrivée Maxi</t>
  </si>
  <si>
    <t>Cat</t>
  </si>
  <si>
    <t>De 11 à 30</t>
  </si>
  <si>
    <t>De 31 à 70</t>
  </si>
  <si>
    <t>De 71 à 100</t>
  </si>
  <si>
    <t>De 101 à 150</t>
  </si>
  <si>
    <t>De 151            à 180</t>
  </si>
  <si>
    <t>De 181 à 210</t>
  </si>
  <si>
    <t>CURIEN</t>
  </si>
  <si>
    <t>Arnaud</t>
  </si>
  <si>
    <t>NTR 293096</t>
  </si>
  <si>
    <t>GILLET</t>
  </si>
  <si>
    <t>NTR 270789</t>
  </si>
  <si>
    <t>NTR 302796</t>
  </si>
  <si>
    <t>Mickael</t>
  </si>
  <si>
    <t>René</t>
  </si>
  <si>
    <t>NTR 007022</t>
  </si>
  <si>
    <t>NORMAND</t>
  </si>
  <si>
    <t>NTR 055441</t>
  </si>
  <si>
    <t>ADELER</t>
  </si>
  <si>
    <t>Thomas</t>
  </si>
  <si>
    <t>NTR 141586</t>
  </si>
  <si>
    <t>VARIN</t>
  </si>
  <si>
    <t>NTR 178289</t>
  </si>
  <si>
    <t>Dont</t>
  </si>
  <si>
    <t>(Déjà compté dans le total)</t>
  </si>
  <si>
    <t>Aurélien</t>
  </si>
  <si>
    <t>NCO 188981</t>
  </si>
  <si>
    <t>Françis</t>
  </si>
  <si>
    <t>FLEURETTE</t>
  </si>
  <si>
    <t>TABOURET</t>
  </si>
  <si>
    <t>Emmanuel</t>
  </si>
  <si>
    <t>XOLIN</t>
  </si>
  <si>
    <t>AUER</t>
  </si>
  <si>
    <t>NCO 178514</t>
  </si>
  <si>
    <t>NCO 022679</t>
  </si>
  <si>
    <t>NTR 235392</t>
  </si>
  <si>
    <t>NCO 177396</t>
  </si>
  <si>
    <t>NTR 081748</t>
  </si>
  <si>
    <t>ROBERT</t>
  </si>
  <si>
    <t>WEIBEL</t>
  </si>
  <si>
    <t>DAVID</t>
  </si>
  <si>
    <t>NCO 072538</t>
  </si>
  <si>
    <t>MAT2 40920</t>
  </si>
  <si>
    <t>NJ3 240186</t>
  </si>
  <si>
    <t>Enzo</t>
  </si>
  <si>
    <t>STEFF</t>
  </si>
  <si>
    <t>LEDUC</t>
  </si>
  <si>
    <t>NJ3 298836</t>
  </si>
  <si>
    <t>gas gas</t>
  </si>
  <si>
    <t>NTR 018542</t>
  </si>
  <si>
    <t>sherco</t>
  </si>
  <si>
    <t>beta</t>
  </si>
  <si>
    <t>Jeremy</t>
  </si>
  <si>
    <t>montesa</t>
  </si>
  <si>
    <t>NCO 218582</t>
  </si>
  <si>
    <t>VAXELAIRE</t>
  </si>
  <si>
    <t>Gérald</t>
  </si>
  <si>
    <t>LEHMANN</t>
  </si>
  <si>
    <t>Guillaume</t>
  </si>
  <si>
    <t>GYE</t>
  </si>
  <si>
    <t>DIDIERLAURENT</t>
  </si>
  <si>
    <t>Honda</t>
  </si>
  <si>
    <t>Mathieu</t>
  </si>
  <si>
    <t>NTR 308338</t>
  </si>
  <si>
    <t>PIERREL</t>
  </si>
  <si>
    <t>NCO 019494</t>
  </si>
  <si>
    <t>Léo</t>
  </si>
  <si>
    <t>NTR 216870</t>
  </si>
  <si>
    <t>yamaha</t>
  </si>
  <si>
    <t>scorpa</t>
  </si>
  <si>
    <t>Ludivine</t>
  </si>
  <si>
    <t>TRABER</t>
  </si>
  <si>
    <t>Kévin</t>
  </si>
  <si>
    <t>SABRIA LLORET</t>
  </si>
  <si>
    <t>TOUSSAINT</t>
  </si>
  <si>
    <t>NTR 260384</t>
  </si>
  <si>
    <t>VOEGEL</t>
  </si>
  <si>
    <t>NTR 066987</t>
  </si>
  <si>
    <t>bultaco</t>
  </si>
  <si>
    <t>VOGEL</t>
  </si>
  <si>
    <t>NTR 032769</t>
  </si>
  <si>
    <t>NTR 288562</t>
  </si>
  <si>
    <t>HUBERT</t>
  </si>
  <si>
    <t>Jean Philippe</t>
  </si>
  <si>
    <t>NTR 295695</t>
  </si>
  <si>
    <t>KRUMMENACKER</t>
  </si>
  <si>
    <t>NCO 081523</t>
  </si>
  <si>
    <t>NCO 056371</t>
  </si>
  <si>
    <t>NTR 110020</t>
  </si>
  <si>
    <t>SAPORITI</t>
  </si>
  <si>
    <t>NCO108917</t>
  </si>
  <si>
    <t>NTR 185953</t>
  </si>
  <si>
    <t>MAT2 022659</t>
  </si>
  <si>
    <t>NCO 300889</t>
  </si>
  <si>
    <t>NCO 300876</t>
  </si>
  <si>
    <t>Rudy</t>
  </si>
  <si>
    <t>NCO 299763</t>
  </si>
  <si>
    <t>NCO 117416</t>
  </si>
  <si>
    <t>abd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</si>
</sst>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11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Comic Sans MS"/>
      <family val="4"/>
    </font>
    <font>
      <b/>
      <sz val="10"/>
      <color indexed="22"/>
      <name val="Arial"/>
      <family val="2"/>
    </font>
    <font>
      <b/>
      <sz val="16"/>
      <color indexed="22"/>
      <name val="Comic Sans MS"/>
      <family val="4"/>
    </font>
    <font>
      <b/>
      <sz val="20"/>
      <color indexed="22"/>
      <name val="Comic Sans MS"/>
      <family val="4"/>
    </font>
    <font>
      <b/>
      <sz val="22"/>
      <color indexed="18"/>
      <name val="Comic Sans MS"/>
      <family val="4"/>
    </font>
    <font>
      <b/>
      <sz val="10"/>
      <color indexed="56"/>
      <name val="Comic Sans MS"/>
      <family val="4"/>
    </font>
    <font>
      <b/>
      <sz val="9"/>
      <color indexed="22"/>
      <name val="Comic Sans MS"/>
      <family val="4"/>
    </font>
    <font>
      <b/>
      <sz val="10"/>
      <color indexed="18"/>
      <name val="Comic Sans MS"/>
      <family val="4"/>
    </font>
    <font>
      <b/>
      <sz val="10"/>
      <color indexed="22"/>
      <name val="Comic Sans MS"/>
      <family val="4"/>
    </font>
    <font>
      <b/>
      <sz val="11"/>
      <color indexed="18"/>
      <name val="Comic Sans MS"/>
      <family val="4"/>
    </font>
    <font>
      <b/>
      <sz val="11"/>
      <color indexed="13"/>
      <name val="Arial"/>
      <family val="2"/>
    </font>
    <font>
      <b/>
      <sz val="9"/>
      <color indexed="18"/>
      <name val="Comic Sans MS"/>
      <family val="4"/>
    </font>
    <font>
      <b/>
      <sz val="12"/>
      <color indexed="22"/>
      <name val="Arial"/>
      <family val="2"/>
    </font>
    <font>
      <b/>
      <sz val="14"/>
      <color indexed="18"/>
      <name val="Comic Sans MS"/>
      <family val="4"/>
    </font>
    <font>
      <sz val="10"/>
      <color indexed="9"/>
      <name val="Arial"/>
      <family val="2"/>
    </font>
    <font>
      <b/>
      <sz val="14"/>
      <color indexed="10"/>
      <name val="Comic Sans MS"/>
      <family val="4"/>
    </font>
    <font>
      <b/>
      <sz val="16"/>
      <color indexed="18"/>
      <name val="Comic Sans MS"/>
      <family val="4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sz val="16"/>
      <color indexed="18"/>
      <name val="Arial"/>
      <family val="2"/>
    </font>
    <font>
      <b/>
      <sz val="16"/>
      <color indexed="56"/>
      <name val="Comic Sans MS"/>
      <family val="4"/>
    </font>
    <font>
      <b/>
      <sz val="16"/>
      <color indexed="56"/>
      <name val="Arial"/>
      <family val="2"/>
    </font>
    <font>
      <sz val="20"/>
      <color indexed="22"/>
      <name val="Arial"/>
      <family val="2"/>
    </font>
    <font>
      <b/>
      <sz val="14"/>
      <color indexed="56"/>
      <name val="Comic Sans MS"/>
      <family val="4"/>
    </font>
    <font>
      <b/>
      <sz val="14"/>
      <color indexed="56"/>
      <name val="Arial"/>
      <family val="2"/>
    </font>
    <font>
      <sz val="14"/>
      <color indexed="56"/>
      <name val="Comic Sans MS"/>
      <family val="4"/>
    </font>
    <font>
      <sz val="14"/>
      <color indexed="56"/>
      <name val="Arial"/>
      <family val="2"/>
    </font>
    <font>
      <sz val="10"/>
      <color indexed="56"/>
      <name val="Arial"/>
      <family val="2"/>
    </font>
    <font>
      <sz val="14"/>
      <color indexed="18"/>
      <name val="Comic Sans MS"/>
      <family val="4"/>
    </font>
    <font>
      <sz val="14"/>
      <color indexed="18"/>
      <name val="Arial"/>
      <family val="2"/>
    </font>
    <font>
      <b/>
      <sz val="12"/>
      <color indexed="18"/>
      <name val="Comic Sans MS"/>
      <family val="4"/>
    </font>
    <font>
      <b/>
      <sz val="18"/>
      <color indexed="22"/>
      <name val="Comic Sans MS"/>
      <family val="4"/>
    </font>
    <font>
      <b/>
      <sz val="12"/>
      <color indexed="18"/>
      <name val="Arial"/>
      <family val="2"/>
    </font>
    <font>
      <sz val="8"/>
      <name val="Tahoma"/>
      <family val="2"/>
    </font>
    <font>
      <b/>
      <sz val="14"/>
      <color indexed="13"/>
      <name val="Calibri"/>
      <family val="0"/>
    </font>
    <font>
      <b/>
      <sz val="11"/>
      <color indexed="10"/>
      <name val="Calibri"/>
      <family val="0"/>
    </font>
    <font>
      <b/>
      <u val="single"/>
      <sz val="11"/>
      <color indexed="10"/>
      <name val="Calibri"/>
      <family val="0"/>
    </font>
    <font>
      <b/>
      <u val="single"/>
      <sz val="11"/>
      <color indexed="12"/>
      <name val="Calibri"/>
      <family val="0"/>
    </font>
    <font>
      <sz val="11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4" tint="-0.24997000396251678"/>
      <name val="Comic Sans MS"/>
      <family val="4"/>
    </font>
    <font>
      <b/>
      <sz val="10"/>
      <color theme="0" tint="-0.04997999966144562"/>
      <name val="Arial"/>
      <family val="2"/>
    </font>
    <font>
      <b/>
      <sz val="16"/>
      <color theme="0" tint="-0.04997999966144562"/>
      <name val="Comic Sans MS"/>
      <family val="4"/>
    </font>
    <font>
      <b/>
      <sz val="20"/>
      <color theme="0" tint="-0.04997999966144562"/>
      <name val="Comic Sans MS"/>
      <family val="4"/>
    </font>
    <font>
      <b/>
      <sz val="22"/>
      <color theme="3" tint="-0.24997000396251678"/>
      <name val="Comic Sans MS"/>
      <family val="4"/>
    </font>
    <font>
      <b/>
      <sz val="10"/>
      <color rgb="FF002060"/>
      <name val="Comic Sans MS"/>
      <family val="4"/>
    </font>
    <font>
      <b/>
      <sz val="9"/>
      <color theme="0" tint="-0.04997999966144562"/>
      <name val="Comic Sans MS"/>
      <family val="4"/>
    </font>
    <font>
      <b/>
      <sz val="10"/>
      <color theme="3" tint="-0.24997000396251678"/>
      <name val="Comic Sans MS"/>
      <family val="4"/>
    </font>
    <font>
      <b/>
      <sz val="10"/>
      <color theme="0" tint="-0.04997999966144562"/>
      <name val="Comic Sans MS"/>
      <family val="4"/>
    </font>
    <font>
      <b/>
      <sz val="11"/>
      <color theme="3" tint="-0.24997000396251678"/>
      <name val="Comic Sans MS"/>
      <family val="4"/>
    </font>
    <font>
      <b/>
      <sz val="11"/>
      <color rgb="FFFFFF00"/>
      <name val="Arial"/>
      <family val="2"/>
    </font>
    <font>
      <b/>
      <sz val="9"/>
      <color theme="3" tint="-0.24997000396251678"/>
      <name val="Comic Sans MS"/>
      <family val="4"/>
    </font>
    <font>
      <b/>
      <sz val="12"/>
      <color theme="0" tint="-0.04997999966144562"/>
      <name val="Arial"/>
      <family val="2"/>
    </font>
    <font>
      <b/>
      <sz val="14"/>
      <color theme="3" tint="-0.24997000396251678"/>
      <name val="Comic Sans MS"/>
      <family val="4"/>
    </font>
    <font>
      <sz val="10"/>
      <color theme="0"/>
      <name val="Arial"/>
      <family val="2"/>
    </font>
    <font>
      <b/>
      <sz val="14"/>
      <color rgb="FFFF0000"/>
      <name val="Comic Sans MS"/>
      <family val="4"/>
    </font>
    <font>
      <b/>
      <sz val="16"/>
      <color theme="3" tint="-0.24997000396251678"/>
      <name val="Comic Sans MS"/>
      <family val="4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rgb="FFFF0000"/>
      <name val="Arial"/>
      <family val="2"/>
    </font>
    <font>
      <sz val="14"/>
      <color theme="3" tint="-0.24997000396251678"/>
      <name val="Comic Sans MS"/>
      <family val="4"/>
    </font>
    <font>
      <sz val="14"/>
      <color theme="3" tint="-0.24997000396251678"/>
      <name val="Arial"/>
      <family val="2"/>
    </font>
    <font>
      <b/>
      <sz val="12"/>
      <color theme="3" tint="-0.24997000396251678"/>
      <name val="Comic Sans MS"/>
      <family val="4"/>
    </font>
    <font>
      <b/>
      <sz val="18"/>
      <color theme="0" tint="-0.04997999966144562"/>
      <name val="Comic Sans MS"/>
      <family val="4"/>
    </font>
    <font>
      <b/>
      <sz val="12"/>
      <color theme="3" tint="-0.24997000396251678"/>
      <name val="Arial"/>
      <family val="2"/>
    </font>
    <font>
      <sz val="16"/>
      <color theme="3" tint="-0.24997000396251678"/>
      <name val="Arial"/>
      <family val="2"/>
    </font>
    <font>
      <b/>
      <sz val="16"/>
      <color rgb="FF002060"/>
      <name val="Comic Sans MS"/>
      <family val="4"/>
    </font>
    <font>
      <b/>
      <sz val="16"/>
      <color rgb="FF002060"/>
      <name val="Arial"/>
      <family val="2"/>
    </font>
    <font>
      <sz val="20"/>
      <color theme="0" tint="-0.04997999966144562"/>
      <name val="Arial"/>
      <family val="2"/>
    </font>
    <font>
      <b/>
      <sz val="14"/>
      <color rgb="FF002060"/>
      <name val="Comic Sans MS"/>
      <family val="4"/>
    </font>
    <font>
      <b/>
      <sz val="14"/>
      <color rgb="FF002060"/>
      <name val="Arial"/>
      <family val="2"/>
    </font>
    <font>
      <sz val="14"/>
      <color rgb="FF002060"/>
      <name val="Comic Sans MS"/>
      <family val="4"/>
    </font>
    <font>
      <sz val="14"/>
      <color rgb="FF002060"/>
      <name val="Arial"/>
      <family val="2"/>
    </font>
    <font>
      <sz val="10"/>
      <color rgb="FF00206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rgb="FF00B050"/>
        </stop>
        <stop position="1">
          <color rgb="FFFFFF00"/>
        </stop>
      </gradientFill>
    </fill>
    <fill>
      <gradientFill degree="90">
        <stop position="0">
          <color rgb="FF00B050"/>
        </stop>
        <stop position="1">
          <color rgb="FFFFFF00"/>
        </stop>
      </gradientFill>
    </fill>
    <fill>
      <gradientFill degree="90">
        <stop position="0">
          <color theme="1"/>
        </stop>
        <stop position="1">
          <color rgb="FFFFFF00"/>
        </stop>
      </gradient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1"/>
        </stop>
        <stop position="1">
          <color rgb="FFFFFF00"/>
        </stop>
      </gradientFill>
    </fill>
    <fill>
      <gradientFill degree="90">
        <stop position="0">
          <color theme="1"/>
        </stop>
        <stop position="1">
          <color rgb="FFFFFF00"/>
        </stop>
      </gradientFill>
    </fill>
    <fill>
      <gradientFill degree="90">
        <stop position="0">
          <color theme="1"/>
        </stop>
        <stop position="1">
          <color rgb="FFFFFF00"/>
        </stop>
      </gradientFill>
    </fill>
    <fill>
      <gradientFill degree="90">
        <stop position="0">
          <color theme="1"/>
        </stop>
        <stop position="1">
          <color rgb="FFFFFF00"/>
        </stop>
      </gradientFill>
    </fill>
    <fill>
      <gradientFill degree="90">
        <stop position="0">
          <color rgb="FFFFFF00"/>
        </stop>
        <stop position="1">
          <color rgb="FF00B050"/>
        </stop>
      </gradientFill>
    </fill>
    <fill>
      <gradientFill degree="90">
        <stop position="0">
          <color rgb="FFFFFF00"/>
        </stop>
        <stop position="1">
          <color rgb="FF00B050"/>
        </stop>
      </gradient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 style="thin"/>
      <bottom/>
    </border>
    <border>
      <left/>
      <right style="thin">
        <color theme="1"/>
      </right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D7D200"/>
      </left>
      <right style="medium">
        <color rgb="FFD7D200"/>
      </right>
      <top style="thin">
        <color rgb="FFD7D200"/>
      </top>
      <bottom style="thin">
        <color rgb="FFD7D200"/>
      </bottom>
    </border>
    <border>
      <left style="medium">
        <color rgb="FFD7D200"/>
      </left>
      <right style="medium">
        <color rgb="FFD7D200"/>
      </right>
      <top style="medium">
        <color rgb="FFD7D200"/>
      </top>
      <bottom style="medium">
        <color rgb="FFD7D200"/>
      </bottom>
    </border>
    <border>
      <left style="thin">
        <color rgb="FFD7D200"/>
      </left>
      <right style="medium">
        <color rgb="FFD7D200"/>
      </right>
      <top style="thin">
        <color rgb="FFD7D200"/>
      </top>
      <bottom style="medium">
        <color rgb="FFD7D200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>
        <color rgb="FFD7D200"/>
      </left>
      <right style="thin">
        <color rgb="FFD7D200"/>
      </right>
      <top style="thin">
        <color rgb="FFD7D200"/>
      </top>
      <bottom style="thin">
        <color rgb="FFD7D200"/>
      </bottom>
    </border>
    <border>
      <left style="thin">
        <color rgb="FFD7D200"/>
      </left>
      <right style="thin">
        <color rgb="FFD7D200"/>
      </right>
      <top style="thin">
        <color rgb="FFD7D200"/>
      </top>
      <bottom style="thin">
        <color rgb="FFD7D200"/>
      </bottom>
    </border>
    <border>
      <left style="medium">
        <color rgb="FFD7D200"/>
      </left>
      <right style="thin">
        <color rgb="FFD7D200"/>
      </right>
      <top style="thin">
        <color rgb="FFD7D200"/>
      </top>
      <bottom style="medium">
        <color rgb="FFD7D200"/>
      </bottom>
    </border>
    <border>
      <left style="thin">
        <color rgb="FFD7D200"/>
      </left>
      <right style="thin">
        <color rgb="FFD7D200"/>
      </right>
      <top style="thin">
        <color rgb="FFD7D200"/>
      </top>
      <bottom style="medium">
        <color rgb="FFD7D200"/>
      </bottom>
    </border>
    <border>
      <left style="medium">
        <color rgb="FFD7D200"/>
      </left>
      <right/>
      <top style="medium">
        <color rgb="FFD7D200"/>
      </top>
      <bottom style="medium">
        <color rgb="FFD7D200"/>
      </bottom>
    </border>
    <border>
      <left/>
      <right style="medium">
        <color rgb="FFD7D200"/>
      </right>
      <top style="medium">
        <color rgb="FFD7D200"/>
      </top>
      <bottom style="medium">
        <color rgb="FFD7D200"/>
      </bottom>
    </border>
    <border>
      <left style="medium">
        <color rgb="FFD7D200"/>
      </left>
      <right style="thin">
        <color rgb="FFD7D200"/>
      </right>
      <top style="medium">
        <color rgb="FFD7D200"/>
      </top>
      <bottom style="thin">
        <color rgb="FFD7D200"/>
      </bottom>
    </border>
    <border>
      <left style="thin">
        <color rgb="FFD7D200"/>
      </left>
      <right style="thin">
        <color rgb="FFD7D200"/>
      </right>
      <top style="medium">
        <color rgb="FFD7D200"/>
      </top>
      <bottom style="thin">
        <color rgb="FFD7D200"/>
      </bottom>
    </border>
    <border>
      <left style="thin">
        <color rgb="FFD7D200"/>
      </left>
      <right style="medium">
        <color rgb="FFD7D200"/>
      </right>
      <top style="medium">
        <color rgb="FFD7D200"/>
      </top>
      <bottom style="thin">
        <color rgb="FFD7D200"/>
      </bottom>
    </border>
    <border>
      <left/>
      <right/>
      <top style="thin"/>
      <bottom/>
    </border>
    <border>
      <left style="thin">
        <color theme="1"/>
      </left>
      <right/>
      <top style="thin"/>
      <bottom/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0" fillId="27" borderId="3" applyNumberFormat="0" applyFont="0" applyAlignment="0" applyProtection="0"/>
    <xf numFmtId="0" fontId="69" fillId="28" borderId="1" applyNumberFormat="0" applyAlignment="0" applyProtection="0"/>
    <xf numFmtId="0" fontId="7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2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81" fillId="34" borderId="10" xfId="0" applyFont="1" applyFill="1" applyBorder="1" applyAlignment="1" applyProtection="1">
      <alignment horizontal="center" vertical="center"/>
      <protection locked="0"/>
    </xf>
    <xf numFmtId="0" fontId="81" fillId="34" borderId="11" xfId="0" applyFont="1" applyFill="1" applyBorder="1" applyAlignment="1" applyProtection="1">
      <alignment horizontal="center" vertical="center"/>
      <protection locked="0"/>
    </xf>
    <xf numFmtId="0" fontId="81" fillId="34" borderId="12" xfId="0" applyFont="1" applyFill="1" applyBorder="1" applyAlignment="1" applyProtection="1">
      <alignment horizontal="center" vertical="center"/>
      <protection locked="0"/>
    </xf>
    <xf numFmtId="0" fontId="81" fillId="34" borderId="13" xfId="0" applyFont="1" applyFill="1" applyBorder="1" applyAlignment="1" applyProtection="1">
      <alignment horizontal="center" vertical="center"/>
      <protection locked="0"/>
    </xf>
    <xf numFmtId="0" fontId="81" fillId="34" borderId="14" xfId="0" applyFont="1" applyFill="1" applyBorder="1" applyAlignment="1" applyProtection="1">
      <alignment horizontal="center" vertical="center"/>
      <protection locked="0"/>
    </xf>
    <xf numFmtId="0" fontId="81" fillId="34" borderId="15" xfId="0" applyFont="1" applyFill="1" applyBorder="1" applyAlignment="1" applyProtection="1">
      <alignment horizontal="center" vertical="center"/>
      <protection locked="0"/>
    </xf>
    <xf numFmtId="0" fontId="81" fillId="34" borderId="16" xfId="0" applyFont="1" applyFill="1" applyBorder="1" applyAlignment="1" applyProtection="1">
      <alignment horizontal="center" vertical="center"/>
      <protection locked="0"/>
    </xf>
    <xf numFmtId="0" fontId="81" fillId="34" borderId="17" xfId="0" applyFont="1" applyFill="1" applyBorder="1" applyAlignment="1" applyProtection="1">
      <alignment horizontal="center" vertical="center"/>
      <protection locked="0"/>
    </xf>
    <xf numFmtId="0" fontId="81" fillId="34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82" fillId="3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13" borderId="14" xfId="0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3" fillId="35" borderId="19" xfId="0" applyFont="1" applyFill="1" applyBorder="1" applyAlignment="1" applyProtection="1">
      <alignment horizontal="center" vertical="center"/>
      <protection/>
    </xf>
    <xf numFmtId="0" fontId="84" fillId="35" borderId="20" xfId="0" applyFont="1" applyFill="1" applyBorder="1" applyAlignment="1" applyProtection="1">
      <alignment horizontal="center" vertical="center"/>
      <protection/>
    </xf>
    <xf numFmtId="0" fontId="85" fillId="37" borderId="21" xfId="0" applyNumberFormat="1" applyFont="1" applyFill="1" applyBorder="1" applyAlignment="1" applyProtection="1">
      <alignment horizontal="center" vertical="center" wrapText="1"/>
      <protection/>
    </xf>
    <xf numFmtId="0" fontId="84" fillId="35" borderId="22" xfId="0" applyFont="1" applyFill="1" applyBorder="1" applyAlignment="1" applyProtection="1">
      <alignment horizontal="center" vertical="center" wrapText="1"/>
      <protection/>
    </xf>
    <xf numFmtId="0" fontId="86" fillId="38" borderId="20" xfId="0" applyFont="1" applyFill="1" applyBorder="1" applyAlignment="1" applyProtection="1">
      <alignment horizontal="center" vertical="center"/>
      <protection/>
    </xf>
    <xf numFmtId="0" fontId="87" fillId="35" borderId="19" xfId="0" applyFont="1" applyFill="1" applyBorder="1" applyAlignment="1" applyProtection="1">
      <alignment horizontal="center" vertical="center"/>
      <protection/>
    </xf>
    <xf numFmtId="0" fontId="88" fillId="37" borderId="23" xfId="0" applyFont="1" applyFill="1" applyBorder="1" applyAlignment="1" applyProtection="1">
      <alignment horizontal="center" vertical="center"/>
      <protection/>
    </xf>
    <xf numFmtId="0" fontId="88" fillId="37" borderId="24" xfId="0" applyFont="1" applyFill="1" applyBorder="1" applyAlignment="1" applyProtection="1">
      <alignment horizontal="center" vertical="center"/>
      <protection/>
    </xf>
    <xf numFmtId="0" fontId="89" fillId="35" borderId="24" xfId="0" applyFont="1" applyFill="1" applyBorder="1" applyAlignment="1" applyProtection="1">
      <alignment horizontal="center" vertical="center"/>
      <protection/>
    </xf>
    <xf numFmtId="0" fontId="90" fillId="37" borderId="24" xfId="0" applyFont="1" applyFill="1" applyBorder="1" applyAlignment="1" applyProtection="1">
      <alignment horizontal="center" vertical="center"/>
      <protection/>
    </xf>
    <xf numFmtId="0" fontId="88" fillId="37" borderId="25" xfId="0" applyFont="1" applyFill="1" applyBorder="1" applyAlignment="1" applyProtection="1">
      <alignment horizontal="center" vertical="center"/>
      <protection/>
    </xf>
    <xf numFmtId="0" fontId="88" fillId="37" borderId="2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Font="1" applyAlignment="1">
      <alignment horizontal="center"/>
    </xf>
    <xf numFmtId="0" fontId="91" fillId="35" borderId="0" xfId="0" applyFont="1" applyFill="1" applyAlignment="1">
      <alignment horizontal="center" vertical="center"/>
    </xf>
    <xf numFmtId="0" fontId="91" fillId="35" borderId="0" xfId="0" applyFont="1" applyFill="1" applyAlignment="1">
      <alignment horizontal="center" vertical="center" wrapText="1"/>
    </xf>
    <xf numFmtId="164" fontId="92" fillId="34" borderId="23" xfId="0" applyNumberFormat="1" applyFont="1" applyFill="1" applyBorder="1" applyAlignment="1" applyProtection="1">
      <alignment horizontal="center" vertical="center"/>
      <protection locked="0"/>
    </xf>
    <xf numFmtId="164" fontId="92" fillId="34" borderId="26" xfId="0" applyNumberFormat="1" applyFont="1" applyFill="1" applyBorder="1" applyAlignment="1" applyProtection="1">
      <alignment horizontal="center" vertical="center"/>
      <protection locked="0"/>
    </xf>
    <xf numFmtId="164" fontId="87" fillId="35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10" borderId="14" xfId="0" applyFont="1" applyFill="1" applyBorder="1" applyAlignment="1">
      <alignment horizontal="center" vertical="center"/>
    </xf>
    <xf numFmtId="0" fontId="0" fillId="36" borderId="14" xfId="0" applyNumberFormat="1" applyFill="1" applyBorder="1" applyAlignment="1">
      <alignment horizontal="center" vertical="center"/>
    </xf>
    <xf numFmtId="0" fontId="0" fillId="37" borderId="14" xfId="0" applyNumberForma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4" fontId="93" fillId="35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/>
    </xf>
    <xf numFmtId="0" fontId="0" fillId="37" borderId="15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 vertical="center"/>
    </xf>
    <xf numFmtId="0" fontId="0" fillId="3" borderId="31" xfId="0" applyNumberForma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94" fillId="37" borderId="25" xfId="0" applyFont="1" applyFill="1" applyBorder="1" applyAlignment="1" applyProtection="1">
      <alignment horizontal="right" vertical="center" wrapText="1" indent="1"/>
      <protection/>
    </xf>
    <xf numFmtId="0" fontId="0" fillId="39" borderId="31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center" vertical="center"/>
    </xf>
    <xf numFmtId="0" fontId="0" fillId="40" borderId="31" xfId="0" applyFont="1" applyFill="1" applyBorder="1" applyAlignment="1">
      <alignment horizontal="center" vertical="center"/>
    </xf>
    <xf numFmtId="0" fontId="0" fillId="41" borderId="14" xfId="0" applyFont="1" applyFill="1" applyBorder="1" applyAlignment="1">
      <alignment horizontal="center" vertical="center"/>
    </xf>
    <xf numFmtId="0" fontId="95" fillId="42" borderId="14" xfId="0" applyFont="1" applyFill="1" applyBorder="1" applyAlignment="1">
      <alignment horizontal="center" vertical="center"/>
    </xf>
    <xf numFmtId="0" fontId="95" fillId="43" borderId="31" xfId="0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44" borderId="3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0" fillId="45" borderId="31" xfId="0" applyFont="1" applyFill="1" applyBorder="1" applyAlignment="1">
      <alignment horizontal="center" vertical="center"/>
    </xf>
    <xf numFmtId="0" fontId="0" fillId="45" borderId="14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96" fillId="37" borderId="20" xfId="0" applyFont="1" applyFill="1" applyBorder="1" applyAlignment="1" applyProtection="1">
      <alignment horizontal="center" vertical="center" wrapText="1"/>
      <protection/>
    </xf>
    <xf numFmtId="0" fontId="97" fillId="37" borderId="33" xfId="0" applyFont="1" applyFill="1" applyBorder="1" applyAlignment="1" applyProtection="1">
      <alignment horizontal="right" vertical="center"/>
      <protection/>
    </xf>
    <xf numFmtId="0" fontId="0" fillId="36" borderId="34" xfId="0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95" fillId="46" borderId="35" xfId="0" applyFont="1" applyFill="1" applyBorder="1" applyAlignment="1">
      <alignment horizontal="center" vertical="center"/>
    </xf>
    <xf numFmtId="0" fontId="0" fillId="36" borderId="35" xfId="0" applyNumberFormat="1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98" fillId="47" borderId="27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99" fillId="47" borderId="0" xfId="0" applyFont="1" applyFill="1" applyAlignment="1">
      <alignment horizontal="center" vertical="center"/>
    </xf>
    <xf numFmtId="0" fontId="0" fillId="10" borderId="32" xfId="0" applyFont="1" applyFill="1" applyBorder="1" applyAlignment="1">
      <alignment horizontal="center" vertical="center"/>
    </xf>
    <xf numFmtId="0" fontId="100" fillId="7" borderId="0" xfId="0" applyFont="1" applyFill="1" applyBorder="1" applyAlignment="1">
      <alignment horizontal="center" vertical="center"/>
    </xf>
    <xf numFmtId="0" fontId="100" fillId="3" borderId="0" xfId="0" applyFont="1" applyFill="1" applyBorder="1" applyAlignment="1">
      <alignment horizontal="center" vertical="center"/>
    </xf>
    <xf numFmtId="0" fontId="100" fillId="13" borderId="0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100" fillId="36" borderId="0" xfId="0" applyFont="1" applyFill="1" applyBorder="1" applyAlignment="1">
      <alignment horizontal="center" vertical="center"/>
    </xf>
    <xf numFmtId="0" fontId="100" fillId="10" borderId="0" xfId="0" applyFont="1" applyFill="1" applyBorder="1" applyAlignment="1">
      <alignment horizontal="center" vertical="center"/>
    </xf>
    <xf numFmtId="0" fontId="100" fillId="37" borderId="0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/>
    </xf>
    <xf numFmtId="0" fontId="0" fillId="36" borderId="14" xfId="0" applyNumberFormat="1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100" fillId="0" borderId="0" xfId="0" applyFont="1" applyAlignment="1">
      <alignment/>
    </xf>
    <xf numFmtId="0" fontId="0" fillId="13" borderId="15" xfId="0" applyFont="1" applyFill="1" applyBorder="1" applyAlignment="1">
      <alignment horizontal="center" vertical="center"/>
    </xf>
    <xf numFmtId="0" fontId="0" fillId="13" borderId="13" xfId="0" applyFont="1" applyFill="1" applyBorder="1" applyAlignment="1">
      <alignment horizontal="center"/>
    </xf>
    <xf numFmtId="0" fontId="0" fillId="13" borderId="14" xfId="0" applyNumberFormat="1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/>
    </xf>
    <xf numFmtId="0" fontId="0" fillId="10" borderId="14" xfId="0" applyNumberFormat="1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/>
    </xf>
    <xf numFmtId="0" fontId="0" fillId="48" borderId="14" xfId="0" applyFont="1" applyFill="1" applyBorder="1" applyAlignment="1">
      <alignment horizontal="center" vertical="center"/>
    </xf>
    <xf numFmtId="0" fontId="0" fillId="37" borderId="14" xfId="0" applyNumberFormat="1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/>
    </xf>
    <xf numFmtId="0" fontId="0" fillId="3" borderId="14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94" fillId="37" borderId="25" xfId="0" applyFont="1" applyFill="1" applyBorder="1" applyAlignment="1" applyProtection="1">
      <alignment horizontal="right" vertical="center" wrapText="1" indent="1"/>
      <protection/>
    </xf>
    <xf numFmtId="0" fontId="0" fillId="36" borderId="37" xfId="0" applyFill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/>
    </xf>
    <xf numFmtId="0" fontId="95" fillId="46" borderId="38" xfId="0" applyFont="1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0" fillId="36" borderId="38" xfId="0" applyNumberFormat="1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0" fontId="0" fillId="36" borderId="39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95" fillId="46" borderId="14" xfId="0" applyFont="1" applyFill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0" fillId="10" borderId="30" xfId="0" applyFont="1" applyFill="1" applyBorder="1" applyAlignment="1">
      <alignment horizontal="center"/>
    </xf>
    <xf numFmtId="0" fontId="0" fillId="10" borderId="31" xfId="0" applyFont="1" applyFill="1" applyBorder="1" applyAlignment="1">
      <alignment horizontal="center" vertical="center"/>
    </xf>
    <xf numFmtId="0" fontId="0" fillId="10" borderId="31" xfId="0" applyNumberFormat="1" applyFont="1" applyFill="1" applyBorder="1" applyAlignment="1">
      <alignment horizontal="center" vertical="center"/>
    </xf>
    <xf numFmtId="0" fontId="0" fillId="13" borderId="30" xfId="0" applyFont="1" applyFill="1" applyBorder="1" applyAlignment="1">
      <alignment horizontal="center"/>
    </xf>
    <xf numFmtId="0" fontId="0" fillId="13" borderId="31" xfId="0" applyFont="1" applyFill="1" applyBorder="1" applyAlignment="1">
      <alignment horizontal="center" vertical="center"/>
    </xf>
    <xf numFmtId="0" fontId="0" fillId="13" borderId="31" xfId="0" applyNumberFormat="1" applyFont="1" applyFill="1" applyBorder="1" applyAlignment="1">
      <alignment horizontal="center" vertical="center"/>
    </xf>
    <xf numFmtId="0" fontId="0" fillId="13" borderId="32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/>
    </xf>
    <xf numFmtId="0" fontId="0" fillId="7" borderId="31" xfId="0" applyFont="1" applyFill="1" applyBorder="1" applyAlignment="1">
      <alignment horizontal="center" vertical="center"/>
    </xf>
    <xf numFmtId="0" fontId="0" fillId="7" borderId="31" xfId="0" applyNumberFormat="1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/>
    </xf>
    <xf numFmtId="0" fontId="0" fillId="7" borderId="14" xfId="0" applyNumberFormat="1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 vertical="center"/>
    </xf>
    <xf numFmtId="0" fontId="0" fillId="36" borderId="31" xfId="0" applyNumberFormat="1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 vertical="center"/>
    </xf>
    <xf numFmtId="0" fontId="0" fillId="49" borderId="11" xfId="0" applyFont="1" applyFill="1" applyBorder="1" applyAlignment="1">
      <alignment horizontal="center" vertical="center"/>
    </xf>
    <xf numFmtId="0" fontId="0" fillId="37" borderId="11" xfId="0" applyNumberFormat="1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/>
    </xf>
    <xf numFmtId="0" fontId="101" fillId="46" borderId="26" xfId="0" applyFont="1" applyFill="1" applyBorder="1" applyAlignment="1">
      <alignment horizontal="center" vertical="center" wrapText="1"/>
    </xf>
    <xf numFmtId="0" fontId="101" fillId="46" borderId="4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2" fillId="39" borderId="25" xfId="0" applyFont="1" applyFill="1" applyBorder="1" applyAlignment="1">
      <alignment horizontal="center" vertical="center"/>
    </xf>
    <xf numFmtId="0" fontId="102" fillId="39" borderId="33" xfId="0" applyFont="1" applyFill="1" applyBorder="1" applyAlignment="1">
      <alignment horizontal="center" vertical="center"/>
    </xf>
    <xf numFmtId="0" fontId="102" fillId="39" borderId="20" xfId="0" applyFont="1" applyFill="1" applyBorder="1" applyAlignment="1">
      <alignment horizontal="center" vertical="center"/>
    </xf>
    <xf numFmtId="0" fontId="101" fillId="50" borderId="26" xfId="0" applyFont="1" applyFill="1" applyBorder="1" applyAlignment="1">
      <alignment horizontal="center" vertical="center" wrapText="1"/>
    </xf>
    <xf numFmtId="0" fontId="101" fillId="51" borderId="40" xfId="0" applyFont="1" applyFill="1" applyBorder="1" applyAlignment="1">
      <alignment horizontal="center" vertical="center" wrapText="1"/>
    </xf>
    <xf numFmtId="0" fontId="101" fillId="43" borderId="26" xfId="0" applyFont="1" applyFill="1" applyBorder="1" applyAlignment="1">
      <alignment horizontal="center" vertical="center" wrapText="1"/>
    </xf>
    <xf numFmtId="0" fontId="101" fillId="43" borderId="40" xfId="0" applyFont="1" applyFill="1" applyBorder="1" applyAlignment="1">
      <alignment horizontal="center" vertical="center" wrapText="1"/>
    </xf>
    <xf numFmtId="0" fontId="101" fillId="44" borderId="26" xfId="0" applyFont="1" applyFill="1" applyBorder="1" applyAlignment="1">
      <alignment horizontal="center" vertical="center" wrapText="1"/>
    </xf>
    <xf numFmtId="0" fontId="101" fillId="44" borderId="40" xfId="0" applyFont="1" applyFill="1" applyBorder="1" applyAlignment="1">
      <alignment horizontal="center" vertical="center" wrapText="1"/>
    </xf>
    <xf numFmtId="0" fontId="101" fillId="45" borderId="26" xfId="0" applyFont="1" applyFill="1" applyBorder="1" applyAlignment="1">
      <alignment horizontal="center" vertical="center" wrapText="1"/>
    </xf>
    <xf numFmtId="0" fontId="101" fillId="45" borderId="40" xfId="0" applyFont="1" applyFill="1" applyBorder="1" applyAlignment="1">
      <alignment horizontal="center" vertical="center" wrapText="1"/>
    </xf>
    <xf numFmtId="0" fontId="3" fillId="52" borderId="41" xfId="0" applyFont="1" applyFill="1" applyBorder="1" applyAlignment="1">
      <alignment horizontal="center" vertical="center" wrapText="1"/>
    </xf>
    <xf numFmtId="0" fontId="3" fillId="53" borderId="42" xfId="0" applyFont="1" applyFill="1" applyBorder="1" applyAlignment="1">
      <alignment horizontal="center" vertical="center" wrapText="1"/>
    </xf>
    <xf numFmtId="0" fontId="3" fillId="39" borderId="26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3" fillId="35" borderId="47" xfId="0" applyFont="1" applyFill="1" applyBorder="1" applyAlignment="1">
      <alignment horizontal="center" vertical="center"/>
    </xf>
    <xf numFmtId="0" fontId="93" fillId="35" borderId="48" xfId="0" applyFont="1" applyFill="1" applyBorder="1" applyAlignment="1">
      <alignment horizontal="center" vertical="center"/>
    </xf>
    <xf numFmtId="0" fontId="93" fillId="35" borderId="49" xfId="0" applyFont="1" applyFill="1" applyBorder="1" applyAlignment="1">
      <alignment horizontal="center" vertical="center"/>
    </xf>
    <xf numFmtId="0" fontId="93" fillId="35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99" fillId="47" borderId="0" xfId="0" applyFont="1" applyFill="1" applyAlignment="1">
      <alignment horizontal="center" vertical="center"/>
    </xf>
    <xf numFmtId="0" fontId="98" fillId="47" borderId="43" xfId="0" applyFont="1" applyFill="1" applyBorder="1" applyAlignment="1">
      <alignment horizontal="center" vertical="center"/>
    </xf>
    <xf numFmtId="0" fontId="98" fillId="47" borderId="4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3" fillId="37" borderId="52" xfId="0" applyFont="1" applyFill="1" applyBorder="1" applyAlignment="1" applyProtection="1">
      <alignment horizontal="center" vertical="center" wrapText="1"/>
      <protection/>
    </xf>
    <xf numFmtId="0" fontId="104" fillId="37" borderId="0" xfId="0" applyFont="1" applyFill="1" applyBorder="1" applyAlignment="1" applyProtection="1">
      <alignment horizontal="center" vertical="center" wrapText="1"/>
      <protection/>
    </xf>
    <xf numFmtId="164" fontId="5" fillId="37" borderId="20" xfId="0" applyNumberFormat="1" applyFont="1" applyFill="1" applyBorder="1" applyAlignment="1" applyProtection="1">
      <alignment horizontal="center" vertical="center"/>
      <protection/>
    </xf>
    <xf numFmtId="164" fontId="5" fillId="37" borderId="23" xfId="0" applyNumberFormat="1" applyFont="1" applyFill="1" applyBorder="1" applyAlignment="1" applyProtection="1">
      <alignment horizontal="center" vertical="center"/>
      <protection/>
    </xf>
    <xf numFmtId="0" fontId="105" fillId="37" borderId="21" xfId="0" applyFont="1" applyFill="1" applyBorder="1" applyAlignment="1" applyProtection="1">
      <alignment horizontal="center" vertical="center" wrapText="1"/>
      <protection/>
    </xf>
    <xf numFmtId="0" fontId="106" fillId="35" borderId="21" xfId="0" applyFont="1" applyFill="1" applyBorder="1" applyAlignment="1" applyProtection="1">
      <alignment horizontal="center" vertical="center" wrapText="1"/>
      <protection/>
    </xf>
    <xf numFmtId="0" fontId="106" fillId="35" borderId="53" xfId="0" applyFont="1" applyFill="1" applyBorder="1" applyAlignment="1" applyProtection="1">
      <alignment horizontal="center" vertical="center" wrapText="1"/>
      <protection/>
    </xf>
    <xf numFmtId="2" fontId="105" fillId="37" borderId="52" xfId="0" applyNumberFormat="1" applyFont="1" applyFill="1" applyBorder="1" applyAlignment="1" applyProtection="1">
      <alignment horizontal="center" vertical="center"/>
      <protection/>
    </xf>
    <xf numFmtId="0" fontId="107" fillId="37" borderId="0" xfId="0" applyFont="1" applyFill="1" applyBorder="1" applyAlignment="1" applyProtection="1">
      <alignment horizontal="center" vertical="center"/>
      <protection/>
    </xf>
    <xf numFmtId="0" fontId="90" fillId="37" borderId="54" xfId="0" applyFont="1" applyFill="1" applyBorder="1" applyAlignment="1" applyProtection="1">
      <alignment horizontal="center" vertical="center" textRotation="90" wrapText="1"/>
      <protection/>
    </xf>
    <xf numFmtId="0" fontId="90" fillId="37" borderId="55" xfId="0" applyFont="1" applyFill="1" applyBorder="1" applyAlignment="1" applyProtection="1">
      <alignment horizontal="center" vertical="center" textRotation="90" wrapText="1"/>
      <protection/>
    </xf>
    <xf numFmtId="0" fontId="94" fillId="37" borderId="25" xfId="0" applyFont="1" applyFill="1" applyBorder="1" applyAlignment="1" applyProtection="1">
      <alignment horizontal="right" vertical="center" wrapText="1" indent="1"/>
      <protection/>
    </xf>
    <xf numFmtId="0" fontId="0" fillId="0" borderId="33" xfId="0" applyBorder="1" applyAlignment="1">
      <alignment horizontal="right" vertical="center" wrapText="1" indent="1"/>
    </xf>
    <xf numFmtId="0" fontId="0" fillId="0" borderId="20" xfId="0" applyBorder="1" applyAlignment="1">
      <alignment horizontal="right" vertical="center" wrapText="1" indent="1"/>
    </xf>
    <xf numFmtId="0" fontId="97" fillId="37" borderId="23" xfId="0" applyFont="1" applyFill="1" applyBorder="1" applyAlignment="1" applyProtection="1">
      <alignment horizontal="center" vertical="center"/>
      <protection/>
    </xf>
    <xf numFmtId="0" fontId="97" fillId="37" borderId="25" xfId="0" applyFont="1" applyFill="1" applyBorder="1" applyAlignment="1" applyProtection="1">
      <alignment horizontal="center" vertical="center"/>
      <protection/>
    </xf>
    <xf numFmtId="0" fontId="108" fillId="37" borderId="23" xfId="0" applyFont="1" applyFill="1" applyBorder="1" applyAlignment="1" applyProtection="1">
      <alignment horizontal="center" vertical="center"/>
      <protection/>
    </xf>
    <xf numFmtId="0" fontId="109" fillId="38" borderId="23" xfId="0" applyFont="1" applyFill="1" applyBorder="1" applyAlignment="1" applyProtection="1">
      <alignment horizontal="center" vertical="center"/>
      <protection/>
    </xf>
    <xf numFmtId="0" fontId="110" fillId="38" borderId="23" xfId="0" applyFont="1" applyFill="1" applyBorder="1" applyAlignment="1" applyProtection="1">
      <alignment horizontal="center" vertical="center"/>
      <protection/>
    </xf>
    <xf numFmtId="0" fontId="90" fillId="37" borderId="54" xfId="0" applyFont="1" applyFill="1" applyBorder="1" applyAlignment="1" applyProtection="1">
      <alignment horizontal="center" vertical="center" textRotation="90"/>
      <protection/>
    </xf>
    <xf numFmtId="0" fontId="90" fillId="37" borderId="56" xfId="0" applyFont="1" applyFill="1" applyBorder="1" applyAlignment="1" applyProtection="1">
      <alignment horizontal="center" vertical="center" textRotation="90"/>
      <protection/>
    </xf>
    <xf numFmtId="0" fontId="84" fillId="35" borderId="19" xfId="0" applyFont="1" applyFill="1" applyBorder="1" applyAlignment="1" applyProtection="1">
      <alignment horizontal="center" vertical="center"/>
      <protection/>
    </xf>
    <xf numFmtId="0" fontId="111" fillId="35" borderId="19" xfId="0" applyFont="1" applyFill="1" applyBorder="1" applyAlignment="1" applyProtection="1">
      <alignment horizontal="center" vertical="center"/>
      <protection/>
    </xf>
    <xf numFmtId="0" fontId="112" fillId="38" borderId="23" xfId="0" applyFont="1" applyFill="1" applyBorder="1" applyAlignment="1" applyProtection="1">
      <alignment horizontal="center" vertical="center"/>
      <protection/>
    </xf>
    <xf numFmtId="0" fontId="113" fillId="38" borderId="23" xfId="0" applyFont="1" applyFill="1" applyBorder="1" applyAlignment="1" applyProtection="1">
      <alignment horizontal="center" vertical="center"/>
      <protection/>
    </xf>
    <xf numFmtId="0" fontId="114" fillId="38" borderId="23" xfId="0" applyFont="1" applyFill="1" applyBorder="1" applyAlignment="1" applyProtection="1">
      <alignment horizontal="center" vertical="center"/>
      <protection/>
    </xf>
    <xf numFmtId="0" fontId="115" fillId="38" borderId="23" xfId="0" applyFont="1" applyFill="1" applyBorder="1" applyAlignment="1" applyProtection="1">
      <alignment horizontal="center" vertical="center"/>
      <protection/>
    </xf>
    <xf numFmtId="0" fontId="116" fillId="38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1</xdr:row>
      <xdr:rowOff>9525</xdr:rowOff>
    </xdr:from>
    <xdr:to>
      <xdr:col>15</xdr:col>
      <xdr:colOff>247650</xdr:colOff>
      <xdr:row>1</xdr:row>
      <xdr:rowOff>838200</xdr:rowOff>
    </xdr:to>
    <xdr:sp macro="[0]!Creer_feuilles">
      <xdr:nvSpPr>
        <xdr:cNvPr id="1" name="Rectangle à coins arrondis 2"/>
        <xdr:cNvSpPr>
          <a:spLocks/>
        </xdr:cNvSpPr>
      </xdr:nvSpPr>
      <xdr:spPr>
        <a:xfrm>
          <a:off x="12258675" y="171450"/>
          <a:ext cx="2390775" cy="828675"/>
        </a:xfrm>
        <a:prstGeom prst="roundRect">
          <a:avLst/>
        </a:prstGeom>
        <a:solidFill>
          <a:srgbClr val="002060"/>
        </a:solidFill>
        <a:ln w="508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00"/>
              </a:solidFill>
            </a:rPr>
            <a:t>Créer les feuilles de pilotes 
</a:t>
          </a:r>
          <a:r>
            <a:rPr lang="en-US" cap="none" sz="1400" b="1" i="0" u="none" baseline="0">
              <a:solidFill>
                <a:srgbClr val="FFFF00"/>
              </a:solidFill>
            </a:rPr>
            <a:t>par catégorie</a:t>
          </a:r>
        </a:p>
      </xdr:txBody>
    </xdr:sp>
    <xdr:clientData/>
  </xdr:twoCellAnchor>
  <xdr:twoCellAnchor>
    <xdr:from>
      <xdr:col>15</xdr:col>
      <xdr:colOff>457200</xdr:colOff>
      <xdr:row>1</xdr:row>
      <xdr:rowOff>0</xdr:rowOff>
    </xdr:from>
    <xdr:to>
      <xdr:col>18</xdr:col>
      <xdr:colOff>619125</xdr:colOff>
      <xdr:row>1</xdr:row>
      <xdr:rowOff>838200</xdr:rowOff>
    </xdr:to>
    <xdr:sp macro="[0]!Compter_Pilotes">
      <xdr:nvSpPr>
        <xdr:cNvPr id="2" name="Rectangle à coins arrondis 3"/>
        <xdr:cNvSpPr>
          <a:spLocks/>
        </xdr:cNvSpPr>
      </xdr:nvSpPr>
      <xdr:spPr>
        <a:xfrm>
          <a:off x="14859000" y="161925"/>
          <a:ext cx="2447925" cy="838200"/>
        </a:xfrm>
        <a:prstGeom prst="roundRect">
          <a:avLst/>
        </a:prstGeom>
        <a:solidFill>
          <a:srgbClr val="002060"/>
        </a:solidFill>
        <a:ln w="508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00"/>
              </a:solidFill>
            </a:rPr>
            <a:t>Compter les pilotes 
</a:t>
          </a:r>
          <a:r>
            <a:rPr lang="en-US" cap="none" sz="1400" b="1" i="0" u="none" baseline="0">
              <a:solidFill>
                <a:srgbClr val="FFFF00"/>
              </a:solidFill>
            </a:rPr>
            <a:t>par catégorie</a:t>
          </a:r>
        </a:p>
      </xdr:txBody>
    </xdr:sp>
    <xdr:clientData/>
  </xdr:twoCellAnchor>
  <xdr:oneCellAnchor>
    <xdr:from>
      <xdr:col>13</xdr:col>
      <xdr:colOff>533400</xdr:colOff>
      <xdr:row>5</xdr:row>
      <xdr:rowOff>76200</xdr:rowOff>
    </xdr:from>
    <xdr:ext cx="5048250" cy="3562350"/>
    <xdr:sp>
      <xdr:nvSpPr>
        <xdr:cNvPr id="3" name="ZoneTexte 1"/>
        <xdr:cNvSpPr txBox="1">
          <a:spLocks noChangeArrowheads="1"/>
        </xdr:cNvSpPr>
      </xdr:nvSpPr>
      <xdr:spPr>
        <a:xfrm>
          <a:off x="13258800" y="1628775"/>
          <a:ext cx="5048250" cy="3562350"/>
        </a:xfrm>
        <a:prstGeom prst="rect">
          <a:avLst/>
        </a:prstGeom>
        <a:solidFill>
          <a:srgbClr val="D9D9D9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Renseigner les données de chaque pilote engagé.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Lui affecter un N° de dossard.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Seuls les pilotes ayant un N° de dossard seront créés lors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 l'exécution de la macro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Si besoin d'ajouter un nouveau pilote,toujours l'insérer avant la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dernière ligne du tableau.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Pour insérer une nouvelle ligne, selectionner la ligne compléte en cliquant sur le N° de ligne à gauche du tableau, puis bouton droit "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Copier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" puis de nouveau bouton droit "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inserer les lignes copier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Avant de lancer la création des fiches pilotes, il faut impérativement supprimer les lignes vides. Pour supprimer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une ligne vide, il faut selectionner la ligne compléte depuis le numéro de ligne (à gauche) pour selectionnner la ligne complète puis bouton droit "supprimer".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Lancer la macro de création des feuilles (1 seule fois !) Lorsque 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tableau est complet,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cliquant sur le bouton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"Créer les feuilles".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742950</xdr:colOff>
      <xdr:row>3</xdr:row>
      <xdr:rowOff>9525</xdr:rowOff>
    </xdr:from>
    <xdr:to>
      <xdr:col>15</xdr:col>
      <xdr:colOff>19050</xdr:colOff>
      <xdr:row>5</xdr:row>
      <xdr:rowOff>419100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133975" y="504825"/>
          <a:ext cx="4610100" cy="1057275"/>
        </a:xfrm>
        <a:prstGeom prst="rect">
          <a:avLst/>
        </a:prstGeom>
        <a:solidFill>
          <a:srgbClr val="D9D9D9"/>
        </a:solidFill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TEMPS DE COURSE ( Article</a:t>
          </a:r>
          <a:r>
            <a:rPr lang="en-US" cap="none" sz="11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11 Bis du réglement ) : 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L'arrivée du dernier pilote doit être Maxi à 17h00 pour les trials organisés avec l'horaire d'hiver et Maxi 17h30 pour les épreuves organisées avec l'horaire d'été. Départ du premier pilote à partir de 9h00.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M90"/>
  <sheetViews>
    <sheetView view="pageBreakPreview" zoomScale="60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28" sqref="L28"/>
    </sheetView>
  </sheetViews>
  <sheetFormatPr defaultColWidth="11.421875" defaultRowHeight="12.75"/>
  <cols>
    <col min="1" max="1" width="11.421875" style="0" customWidth="1"/>
    <col min="2" max="2" width="10.57421875" style="23" customWidth="1"/>
    <col min="3" max="3" width="26.8515625" style="0" customWidth="1"/>
    <col min="4" max="4" width="15.7109375" style="0" customWidth="1"/>
    <col min="5" max="5" width="18.8515625" style="0" bestFit="1" customWidth="1"/>
    <col min="6" max="6" width="10.57421875" style="0" customWidth="1"/>
    <col min="7" max="7" width="19.00390625" style="0" customWidth="1"/>
    <col min="8" max="8" width="23.8515625" style="0" customWidth="1"/>
    <col min="9" max="9" width="9.28125" style="23" customWidth="1"/>
    <col min="10" max="10" width="8.00390625" style="0" customWidth="1"/>
    <col min="11" max="11" width="13.8515625" style="0" customWidth="1"/>
    <col min="14" max="14" width="13.7109375" style="0" bestFit="1" customWidth="1"/>
  </cols>
  <sheetData>
    <row r="2" spans="2:12" ht="71.25" customHeight="1">
      <c r="B2" s="38" t="s">
        <v>37</v>
      </c>
      <c r="C2" s="38" t="s">
        <v>26</v>
      </c>
      <c r="D2" s="38" t="s">
        <v>1</v>
      </c>
      <c r="E2" s="39" t="s">
        <v>213</v>
      </c>
      <c r="F2" s="38" t="s">
        <v>8</v>
      </c>
      <c r="G2" s="38" t="s">
        <v>35</v>
      </c>
      <c r="H2" s="38" t="s">
        <v>36</v>
      </c>
      <c r="I2" s="39" t="s">
        <v>202</v>
      </c>
      <c r="J2" s="38" t="s">
        <v>197</v>
      </c>
      <c r="K2" s="38" t="s">
        <v>216</v>
      </c>
      <c r="L2" s="38" t="s">
        <v>217</v>
      </c>
    </row>
    <row r="3" spans="1:12" ht="12.75">
      <c r="A3" s="148" t="s">
        <v>215</v>
      </c>
      <c r="B3" s="77">
        <v>1</v>
      </c>
      <c r="C3" s="78" t="s">
        <v>38</v>
      </c>
      <c r="D3" s="78" t="s">
        <v>39</v>
      </c>
      <c r="E3" s="123" t="s">
        <v>350</v>
      </c>
      <c r="F3" s="79" t="s">
        <v>79</v>
      </c>
      <c r="G3" s="78" t="s">
        <v>41</v>
      </c>
      <c r="H3" s="78" t="s">
        <v>40</v>
      </c>
      <c r="I3" s="80">
        <v>1987</v>
      </c>
      <c r="J3" s="81" t="s">
        <v>204</v>
      </c>
      <c r="K3" s="81" t="s">
        <v>311</v>
      </c>
      <c r="L3" s="81">
        <v>300</v>
      </c>
    </row>
    <row r="4" spans="1:12" ht="12.75">
      <c r="A4" s="149"/>
      <c r="B4" s="121">
        <v>2</v>
      </c>
      <c r="C4" s="19" t="s">
        <v>284</v>
      </c>
      <c r="D4" s="19" t="s">
        <v>42</v>
      </c>
      <c r="E4" s="19" t="s">
        <v>285</v>
      </c>
      <c r="F4" s="122" t="s">
        <v>79</v>
      </c>
      <c r="G4" s="18" t="s">
        <v>41</v>
      </c>
      <c r="H4" s="19" t="s">
        <v>43</v>
      </c>
      <c r="I4" s="45">
        <v>1997</v>
      </c>
      <c r="J4" s="51" t="s">
        <v>204</v>
      </c>
      <c r="K4" s="95" t="s">
        <v>332</v>
      </c>
      <c r="L4" s="51">
        <v>300</v>
      </c>
    </row>
    <row r="5" spans="1:12" ht="12.75">
      <c r="A5" s="150"/>
      <c r="B5" s="114">
        <v>3</v>
      </c>
      <c r="C5" s="115" t="s">
        <v>348</v>
      </c>
      <c r="D5" s="115" t="s">
        <v>57</v>
      </c>
      <c r="E5" s="115" t="s">
        <v>349</v>
      </c>
      <c r="F5" s="116" t="s">
        <v>79</v>
      </c>
      <c r="G5" s="117" t="s">
        <v>41</v>
      </c>
      <c r="H5" s="115" t="s">
        <v>50</v>
      </c>
      <c r="I5" s="118">
        <v>1992</v>
      </c>
      <c r="J5" s="119" t="s">
        <v>204</v>
      </c>
      <c r="K5" s="120" t="s">
        <v>314</v>
      </c>
      <c r="L5" s="119">
        <v>300</v>
      </c>
    </row>
    <row r="6" spans="1:12" ht="12.75">
      <c r="A6" s="158" t="s">
        <v>264</v>
      </c>
      <c r="B6" s="125">
        <v>11</v>
      </c>
      <c r="C6" s="126" t="s">
        <v>52</v>
      </c>
      <c r="D6" s="126" t="s">
        <v>42</v>
      </c>
      <c r="E6" s="126" t="s">
        <v>162</v>
      </c>
      <c r="F6" s="69" t="s">
        <v>20</v>
      </c>
      <c r="G6" s="126" t="s">
        <v>41</v>
      </c>
      <c r="H6" s="126" t="s">
        <v>43</v>
      </c>
      <c r="I6" s="127">
        <v>1997</v>
      </c>
      <c r="J6" s="85" t="s">
        <v>204</v>
      </c>
      <c r="K6" s="85"/>
      <c r="L6" s="85"/>
    </row>
    <row r="7" spans="1:12" ht="12.75">
      <c r="A7" s="159"/>
      <c r="B7" s="102">
        <v>12</v>
      </c>
      <c r="C7" s="44" t="s">
        <v>47</v>
      </c>
      <c r="D7" s="44" t="s">
        <v>48</v>
      </c>
      <c r="E7" s="44" t="s">
        <v>161</v>
      </c>
      <c r="F7" s="70" t="s">
        <v>20</v>
      </c>
      <c r="G7" s="44" t="s">
        <v>41</v>
      </c>
      <c r="H7" s="44" t="s">
        <v>49</v>
      </c>
      <c r="I7" s="103">
        <v>1996</v>
      </c>
      <c r="J7" s="68" t="s">
        <v>204</v>
      </c>
      <c r="K7" s="68" t="s">
        <v>313</v>
      </c>
      <c r="L7" s="68">
        <v>300</v>
      </c>
    </row>
    <row r="8" spans="1:12" ht="12.75">
      <c r="A8" s="159"/>
      <c r="B8" s="102">
        <v>13</v>
      </c>
      <c r="C8" s="44" t="s">
        <v>53</v>
      </c>
      <c r="D8" s="44" t="s">
        <v>315</v>
      </c>
      <c r="E8" s="44" t="s">
        <v>300</v>
      </c>
      <c r="F8" s="70" t="s">
        <v>20</v>
      </c>
      <c r="G8" s="44" t="s">
        <v>41</v>
      </c>
      <c r="H8" s="44" t="s">
        <v>40</v>
      </c>
      <c r="I8" s="103">
        <v>1988</v>
      </c>
      <c r="J8" s="68" t="s">
        <v>204</v>
      </c>
      <c r="K8" s="68" t="s">
        <v>314</v>
      </c>
      <c r="L8" s="68">
        <v>300</v>
      </c>
    </row>
    <row r="9" spans="1:12" ht="12.75">
      <c r="A9" s="159"/>
      <c r="B9" s="102">
        <v>14</v>
      </c>
      <c r="C9" s="44" t="s">
        <v>44</v>
      </c>
      <c r="D9" s="44" t="s">
        <v>230</v>
      </c>
      <c r="E9" s="44" t="s">
        <v>240</v>
      </c>
      <c r="F9" s="70" t="s">
        <v>20</v>
      </c>
      <c r="G9" s="44" t="s">
        <v>71</v>
      </c>
      <c r="H9" s="44" t="s">
        <v>250</v>
      </c>
      <c r="I9" s="103">
        <v>1973</v>
      </c>
      <c r="J9" s="68" t="s">
        <v>204</v>
      </c>
      <c r="K9" s="68" t="s">
        <v>314</v>
      </c>
      <c r="L9" s="68">
        <v>300</v>
      </c>
    </row>
    <row r="10" spans="1:13" ht="12.75">
      <c r="A10" s="159"/>
      <c r="B10" s="102">
        <v>15</v>
      </c>
      <c r="C10" s="44" t="s">
        <v>56</v>
      </c>
      <c r="D10" s="44" t="s">
        <v>57</v>
      </c>
      <c r="E10" s="44" t="s">
        <v>164</v>
      </c>
      <c r="F10" s="70" t="s">
        <v>20</v>
      </c>
      <c r="G10" s="44" t="s">
        <v>46</v>
      </c>
      <c r="H10" s="44" t="s">
        <v>58</v>
      </c>
      <c r="I10" s="103">
        <v>1982</v>
      </c>
      <c r="J10" s="68" t="s">
        <v>204</v>
      </c>
      <c r="K10" s="68" t="s">
        <v>313</v>
      </c>
      <c r="L10" s="68">
        <v>300</v>
      </c>
      <c r="M10" s="104"/>
    </row>
    <row r="11" spans="1:12" ht="12.75">
      <c r="A11" s="159"/>
      <c r="B11" s="102">
        <v>16</v>
      </c>
      <c r="C11" s="44" t="s">
        <v>195</v>
      </c>
      <c r="D11" s="44" t="s">
        <v>55</v>
      </c>
      <c r="E11" s="44" t="s">
        <v>163</v>
      </c>
      <c r="F11" s="70" t="s">
        <v>20</v>
      </c>
      <c r="G11" s="44" t="s">
        <v>41</v>
      </c>
      <c r="H11" s="44" t="s">
        <v>49</v>
      </c>
      <c r="I11" s="103">
        <v>1989</v>
      </c>
      <c r="J11" s="68" t="s">
        <v>204</v>
      </c>
      <c r="K11" s="68" t="s">
        <v>314</v>
      </c>
      <c r="L11" s="68">
        <v>300</v>
      </c>
    </row>
    <row r="12" spans="1:12" ht="12.75">
      <c r="A12" s="159"/>
      <c r="B12" s="102">
        <v>17</v>
      </c>
      <c r="C12" s="44" t="s">
        <v>336</v>
      </c>
      <c r="D12" s="44" t="s">
        <v>97</v>
      </c>
      <c r="E12" s="44" t="s">
        <v>194</v>
      </c>
      <c r="F12" s="70" t="s">
        <v>20</v>
      </c>
      <c r="G12" s="44" t="s">
        <v>41</v>
      </c>
      <c r="H12" s="44" t="s">
        <v>40</v>
      </c>
      <c r="I12" s="103">
        <v>1975</v>
      </c>
      <c r="J12" s="68" t="s">
        <v>204</v>
      </c>
      <c r="K12" s="68" t="s">
        <v>314</v>
      </c>
      <c r="L12" s="68">
        <v>300</v>
      </c>
    </row>
    <row r="13" spans="1:13" ht="12.75">
      <c r="A13" s="159"/>
      <c r="B13" s="102">
        <v>18</v>
      </c>
      <c r="C13" s="44" t="s">
        <v>59</v>
      </c>
      <c r="D13" s="44" t="s">
        <v>51</v>
      </c>
      <c r="E13" s="44" t="s">
        <v>165</v>
      </c>
      <c r="F13" s="70" t="s">
        <v>20</v>
      </c>
      <c r="G13" s="44" t="s">
        <v>41</v>
      </c>
      <c r="H13" s="44" t="s">
        <v>43</v>
      </c>
      <c r="I13" s="103">
        <v>1987</v>
      </c>
      <c r="J13" s="68" t="s">
        <v>204</v>
      </c>
      <c r="K13" s="68" t="s">
        <v>311</v>
      </c>
      <c r="L13" s="68">
        <v>300</v>
      </c>
      <c r="M13" s="91"/>
    </row>
    <row r="14" spans="1:12" ht="12.75">
      <c r="A14" s="160" t="s">
        <v>265</v>
      </c>
      <c r="B14" s="128">
        <v>31</v>
      </c>
      <c r="C14" s="129" t="s">
        <v>61</v>
      </c>
      <c r="D14" s="129" t="s">
        <v>62</v>
      </c>
      <c r="E14" s="129" t="s">
        <v>166</v>
      </c>
      <c r="F14" s="71" t="s">
        <v>21</v>
      </c>
      <c r="G14" s="129" t="s">
        <v>41</v>
      </c>
      <c r="H14" s="129" t="s">
        <v>40</v>
      </c>
      <c r="I14" s="130">
        <v>1968</v>
      </c>
      <c r="J14" s="131" t="s">
        <v>204</v>
      </c>
      <c r="K14" s="131" t="s">
        <v>314</v>
      </c>
      <c r="L14" s="131">
        <v>300</v>
      </c>
    </row>
    <row r="15" spans="1:12" ht="12.75">
      <c r="A15" s="161"/>
      <c r="B15" s="100">
        <v>32</v>
      </c>
      <c r="C15" s="20" t="s">
        <v>47</v>
      </c>
      <c r="D15" s="20" t="s">
        <v>60</v>
      </c>
      <c r="E15" s="20" t="s">
        <v>312</v>
      </c>
      <c r="F15" s="72" t="s">
        <v>21</v>
      </c>
      <c r="G15" s="20" t="s">
        <v>41</v>
      </c>
      <c r="H15" s="20" t="s">
        <v>49</v>
      </c>
      <c r="I15" s="101">
        <v>1961</v>
      </c>
      <c r="J15" s="99" t="s">
        <v>204</v>
      </c>
      <c r="K15" s="99" t="s">
        <v>313</v>
      </c>
      <c r="L15" s="99">
        <v>300</v>
      </c>
    </row>
    <row r="16" spans="1:12" ht="12.75">
      <c r="A16" s="161"/>
      <c r="B16" s="100">
        <v>33</v>
      </c>
      <c r="C16" s="20" t="s">
        <v>61</v>
      </c>
      <c r="D16" s="20" t="s">
        <v>81</v>
      </c>
      <c r="E16" s="20" t="s">
        <v>169</v>
      </c>
      <c r="F16" s="72" t="s">
        <v>21</v>
      </c>
      <c r="G16" s="20" t="s">
        <v>41</v>
      </c>
      <c r="H16" s="20" t="s">
        <v>40</v>
      </c>
      <c r="I16" s="101">
        <v>2000</v>
      </c>
      <c r="J16" s="99" t="s">
        <v>204</v>
      </c>
      <c r="K16" s="99" t="s">
        <v>314</v>
      </c>
      <c r="L16" s="99">
        <v>125</v>
      </c>
    </row>
    <row r="17" spans="1:12" ht="12.75">
      <c r="A17" s="161"/>
      <c r="B17" s="100">
        <v>34</v>
      </c>
      <c r="C17" s="20" t="s">
        <v>88</v>
      </c>
      <c r="D17" s="20" t="s">
        <v>82</v>
      </c>
      <c r="E17" s="20" t="s">
        <v>351</v>
      </c>
      <c r="F17" s="72" t="s">
        <v>21</v>
      </c>
      <c r="G17" s="20" t="s">
        <v>41</v>
      </c>
      <c r="H17" s="20" t="s">
        <v>43</v>
      </c>
      <c r="I17" s="101">
        <v>1991</v>
      </c>
      <c r="J17" s="99" t="s">
        <v>204</v>
      </c>
      <c r="K17" s="99" t="s">
        <v>316</v>
      </c>
      <c r="L17" s="99">
        <v>260</v>
      </c>
    </row>
    <row r="18" spans="1:12" ht="12.75">
      <c r="A18" s="161"/>
      <c r="B18" s="100">
        <v>35</v>
      </c>
      <c r="C18" s="20" t="s">
        <v>318</v>
      </c>
      <c r="D18" s="20" t="s">
        <v>319</v>
      </c>
      <c r="E18" s="20" t="s">
        <v>194</v>
      </c>
      <c r="F18" s="72" t="s">
        <v>21</v>
      </c>
      <c r="G18" s="20" t="s">
        <v>41</v>
      </c>
      <c r="H18" s="20" t="s">
        <v>40</v>
      </c>
      <c r="I18" s="101">
        <v>1972</v>
      </c>
      <c r="J18" s="99" t="s">
        <v>204</v>
      </c>
      <c r="K18" s="99" t="s">
        <v>314</v>
      </c>
      <c r="L18" s="99">
        <v>250</v>
      </c>
    </row>
    <row r="19" spans="1:12" ht="12.75">
      <c r="A19" s="161"/>
      <c r="B19" s="100">
        <v>36</v>
      </c>
      <c r="C19" s="20" t="s">
        <v>279</v>
      </c>
      <c r="D19" s="20" t="s">
        <v>127</v>
      </c>
      <c r="E19" s="20" t="s">
        <v>280</v>
      </c>
      <c r="F19" s="72" t="s">
        <v>21</v>
      </c>
      <c r="G19" s="20" t="s">
        <v>46</v>
      </c>
      <c r="H19" s="20" t="s">
        <v>58</v>
      </c>
      <c r="I19" s="101">
        <v>1981</v>
      </c>
      <c r="J19" s="99" t="s">
        <v>204</v>
      </c>
      <c r="K19" s="99" t="s">
        <v>314</v>
      </c>
      <c r="L19" s="99">
        <v>300</v>
      </c>
    </row>
    <row r="20" spans="1:12" ht="12.75">
      <c r="A20" s="161"/>
      <c r="B20" s="100">
        <v>37</v>
      </c>
      <c r="C20" s="20" t="s">
        <v>66</v>
      </c>
      <c r="D20" s="20" t="s">
        <v>288</v>
      </c>
      <c r="E20" s="20" t="s">
        <v>289</v>
      </c>
      <c r="F20" s="72" t="s">
        <v>21</v>
      </c>
      <c r="G20" s="20" t="s">
        <v>41</v>
      </c>
      <c r="H20" s="20" t="s">
        <v>40</v>
      </c>
      <c r="I20" s="101">
        <v>1988</v>
      </c>
      <c r="J20" s="99" t="s">
        <v>204</v>
      </c>
      <c r="K20" s="99" t="s">
        <v>313</v>
      </c>
      <c r="L20" s="99">
        <v>290</v>
      </c>
    </row>
    <row r="21" spans="1:13" ht="12.75">
      <c r="A21" s="161"/>
      <c r="B21" s="100">
        <v>39</v>
      </c>
      <c r="C21" s="20" t="s">
        <v>86</v>
      </c>
      <c r="D21" s="20" t="s">
        <v>329</v>
      </c>
      <c r="E21" s="20" t="s">
        <v>330</v>
      </c>
      <c r="F21" s="72" t="s">
        <v>21</v>
      </c>
      <c r="G21" s="20" t="s">
        <v>41</v>
      </c>
      <c r="H21" s="20" t="s">
        <v>43</v>
      </c>
      <c r="I21" s="101">
        <v>1996</v>
      </c>
      <c r="J21" s="99" t="s">
        <v>204</v>
      </c>
      <c r="K21" s="99" t="s">
        <v>314</v>
      </c>
      <c r="L21" s="99">
        <v>300</v>
      </c>
      <c r="M21" s="88"/>
    </row>
    <row r="22" spans="1:12" ht="12.75">
      <c r="A22" s="161"/>
      <c r="B22" s="100">
        <v>40</v>
      </c>
      <c r="C22" s="20" t="s">
        <v>83</v>
      </c>
      <c r="D22" s="20" t="s">
        <v>51</v>
      </c>
      <c r="E22" s="20" t="s">
        <v>246</v>
      </c>
      <c r="F22" s="72" t="s">
        <v>21</v>
      </c>
      <c r="G22" s="20" t="s">
        <v>41</v>
      </c>
      <c r="H22" s="20" t="s">
        <v>49</v>
      </c>
      <c r="I22" s="101">
        <v>1988</v>
      </c>
      <c r="J22" s="99" t="s">
        <v>204</v>
      </c>
      <c r="K22" s="99" t="s">
        <v>311</v>
      </c>
      <c r="L22" s="99">
        <v>250</v>
      </c>
    </row>
    <row r="23" spans="1:13" ht="12.75">
      <c r="A23" s="161"/>
      <c r="B23" s="100">
        <v>41</v>
      </c>
      <c r="C23" s="20" t="s">
        <v>66</v>
      </c>
      <c r="D23" s="20" t="s">
        <v>67</v>
      </c>
      <c r="E23" s="20" t="s">
        <v>167</v>
      </c>
      <c r="F23" s="72" t="s">
        <v>21</v>
      </c>
      <c r="G23" s="20" t="s">
        <v>41</v>
      </c>
      <c r="H23" s="20" t="s">
        <v>50</v>
      </c>
      <c r="I23" s="101">
        <v>1974</v>
      </c>
      <c r="J23" s="99" t="s">
        <v>204</v>
      </c>
      <c r="K23" s="99" t="s">
        <v>314</v>
      </c>
      <c r="L23" s="99">
        <v>300</v>
      </c>
      <c r="M23" s="88"/>
    </row>
    <row r="24" spans="1:12" ht="12.75">
      <c r="A24" s="161"/>
      <c r="B24" s="100">
        <v>42</v>
      </c>
      <c r="C24" s="20" t="s">
        <v>123</v>
      </c>
      <c r="D24" s="20" t="s">
        <v>81</v>
      </c>
      <c r="E24" s="20" t="s">
        <v>249</v>
      </c>
      <c r="F24" s="72" t="s">
        <v>21</v>
      </c>
      <c r="G24" s="20" t="s">
        <v>41</v>
      </c>
      <c r="H24" s="20" t="s">
        <v>43</v>
      </c>
      <c r="I24" s="101">
        <v>1997</v>
      </c>
      <c r="J24" s="99" t="s">
        <v>204</v>
      </c>
      <c r="K24" s="99" t="s">
        <v>314</v>
      </c>
      <c r="L24" s="99">
        <v>250</v>
      </c>
    </row>
    <row r="25" spans="1:12" ht="12.75">
      <c r="A25" s="161"/>
      <c r="B25" s="100">
        <v>43</v>
      </c>
      <c r="C25" s="20" t="s">
        <v>44</v>
      </c>
      <c r="D25" s="20" t="s">
        <v>68</v>
      </c>
      <c r="E25" s="20" t="s">
        <v>168</v>
      </c>
      <c r="F25" s="72" t="s">
        <v>21</v>
      </c>
      <c r="G25" s="20" t="s">
        <v>71</v>
      </c>
      <c r="H25" s="20" t="s">
        <v>250</v>
      </c>
      <c r="I25" s="101">
        <v>1989</v>
      </c>
      <c r="J25" s="99" t="s">
        <v>204</v>
      </c>
      <c r="K25" s="99" t="s">
        <v>314</v>
      </c>
      <c r="L25" s="99">
        <v>290</v>
      </c>
    </row>
    <row r="26" spans="1:12" ht="12.75">
      <c r="A26" s="161"/>
      <c r="B26" s="100">
        <v>44</v>
      </c>
      <c r="C26" s="20" t="s">
        <v>63</v>
      </c>
      <c r="D26" s="20" t="s">
        <v>39</v>
      </c>
      <c r="E26" s="20" t="s">
        <v>353</v>
      </c>
      <c r="F26" s="72" t="s">
        <v>21</v>
      </c>
      <c r="G26" s="20" t="s">
        <v>41</v>
      </c>
      <c r="H26" s="20" t="s">
        <v>40</v>
      </c>
      <c r="I26" s="101">
        <v>1981</v>
      </c>
      <c r="J26" s="99" t="s">
        <v>204</v>
      </c>
      <c r="K26" s="99" t="s">
        <v>314</v>
      </c>
      <c r="L26" s="99">
        <v>270</v>
      </c>
    </row>
    <row r="27" spans="1:12" ht="12.75">
      <c r="A27" s="161"/>
      <c r="B27" s="100">
        <v>45</v>
      </c>
      <c r="C27" s="20" t="s">
        <v>352</v>
      </c>
      <c r="D27" s="20" t="s">
        <v>51</v>
      </c>
      <c r="E27" s="20" t="s">
        <v>360</v>
      </c>
      <c r="F27" s="72" t="s">
        <v>21</v>
      </c>
      <c r="G27" s="20" t="s">
        <v>41</v>
      </c>
      <c r="H27" s="20" t="s">
        <v>40</v>
      </c>
      <c r="I27" s="101"/>
      <c r="J27" s="99" t="s">
        <v>204</v>
      </c>
      <c r="K27" s="99" t="s">
        <v>313</v>
      </c>
      <c r="L27" s="99">
        <v>290</v>
      </c>
    </row>
    <row r="28" spans="1:12" ht="12.75">
      <c r="A28" s="161"/>
      <c r="B28" s="100">
        <v>46</v>
      </c>
      <c r="C28" s="20" t="s">
        <v>281</v>
      </c>
      <c r="D28" s="20" t="s">
        <v>282</v>
      </c>
      <c r="E28" s="20" t="s">
        <v>283</v>
      </c>
      <c r="F28" s="72" t="s">
        <v>21</v>
      </c>
      <c r="G28" s="20" t="s">
        <v>46</v>
      </c>
      <c r="H28" s="20" t="s">
        <v>58</v>
      </c>
      <c r="I28" s="101">
        <v>1990</v>
      </c>
      <c r="J28" s="99" t="s">
        <v>204</v>
      </c>
      <c r="K28" s="99" t="s">
        <v>313</v>
      </c>
      <c r="L28" s="99">
        <v>300</v>
      </c>
    </row>
    <row r="29" spans="1:12" ht="12.75">
      <c r="A29" s="162" t="s">
        <v>266</v>
      </c>
      <c r="B29" s="132">
        <v>71</v>
      </c>
      <c r="C29" s="133" t="s">
        <v>86</v>
      </c>
      <c r="D29" s="133" t="s">
        <v>75</v>
      </c>
      <c r="E29" s="133" t="s">
        <v>172</v>
      </c>
      <c r="F29" s="64" t="s">
        <v>22</v>
      </c>
      <c r="G29" s="133" t="s">
        <v>41</v>
      </c>
      <c r="H29" s="133" t="s">
        <v>40</v>
      </c>
      <c r="I29" s="134">
        <v>1984</v>
      </c>
      <c r="J29" s="124" t="s">
        <v>204</v>
      </c>
      <c r="K29" s="124" t="s">
        <v>313</v>
      </c>
      <c r="L29" s="124">
        <v>300</v>
      </c>
    </row>
    <row r="30" spans="1:12" ht="12.75">
      <c r="A30" s="163"/>
      <c r="B30" s="135">
        <v>72</v>
      </c>
      <c r="C30" s="73" t="s">
        <v>83</v>
      </c>
      <c r="D30" s="73" t="s">
        <v>64</v>
      </c>
      <c r="E30" s="73" t="s">
        <v>170</v>
      </c>
      <c r="F30" s="65" t="s">
        <v>22</v>
      </c>
      <c r="G30" s="73" t="s">
        <v>41</v>
      </c>
      <c r="H30" s="73" t="s">
        <v>84</v>
      </c>
      <c r="I30" s="136">
        <v>1961</v>
      </c>
      <c r="J30" s="89" t="s">
        <v>204</v>
      </c>
      <c r="K30" s="89" t="s">
        <v>311</v>
      </c>
      <c r="L30" s="89">
        <v>250</v>
      </c>
    </row>
    <row r="31" spans="1:12" ht="12.75">
      <c r="A31" s="163"/>
      <c r="B31" s="135">
        <v>73</v>
      </c>
      <c r="C31" s="73" t="s">
        <v>53</v>
      </c>
      <c r="D31" s="73" t="s">
        <v>277</v>
      </c>
      <c r="E31" s="73" t="s">
        <v>278</v>
      </c>
      <c r="F31" s="65" t="s">
        <v>22</v>
      </c>
      <c r="G31" s="73" t="s">
        <v>41</v>
      </c>
      <c r="H31" s="73" t="s">
        <v>40</v>
      </c>
      <c r="I31" s="136">
        <v>1958</v>
      </c>
      <c r="J31" s="89" t="s">
        <v>204</v>
      </c>
      <c r="K31" s="89" t="s">
        <v>314</v>
      </c>
      <c r="L31" s="89">
        <v>300</v>
      </c>
    </row>
    <row r="32" spans="1:12" ht="12.75">
      <c r="A32" s="163"/>
      <c r="B32" s="135">
        <v>74</v>
      </c>
      <c r="C32" s="73" t="s">
        <v>291</v>
      </c>
      <c r="D32" s="73" t="s">
        <v>98</v>
      </c>
      <c r="E32" s="73" t="s">
        <v>296</v>
      </c>
      <c r="F32" s="65" t="s">
        <v>22</v>
      </c>
      <c r="G32" s="73" t="s">
        <v>41</v>
      </c>
      <c r="H32" s="73" t="s">
        <v>40</v>
      </c>
      <c r="I32" s="136">
        <v>1990</v>
      </c>
      <c r="J32" s="89" t="s">
        <v>204</v>
      </c>
      <c r="K32" s="89" t="s">
        <v>313</v>
      </c>
      <c r="L32" s="89">
        <v>290</v>
      </c>
    </row>
    <row r="33" spans="1:12" ht="12.75">
      <c r="A33" s="163"/>
      <c r="B33" s="135">
        <v>75</v>
      </c>
      <c r="C33" s="73" t="s">
        <v>94</v>
      </c>
      <c r="D33" s="73" t="s">
        <v>62</v>
      </c>
      <c r="E33" s="73" t="s">
        <v>174</v>
      </c>
      <c r="F33" s="65" t="s">
        <v>22</v>
      </c>
      <c r="G33" s="73" t="s">
        <v>71</v>
      </c>
      <c r="H33" s="73" t="s">
        <v>93</v>
      </c>
      <c r="I33" s="136">
        <v>1999</v>
      </c>
      <c r="J33" s="89" t="s">
        <v>204</v>
      </c>
      <c r="K33" s="89" t="s">
        <v>311</v>
      </c>
      <c r="L33" s="89">
        <v>280</v>
      </c>
    </row>
    <row r="34" spans="1:12" ht="12.75">
      <c r="A34" s="163"/>
      <c r="B34" s="135">
        <v>76</v>
      </c>
      <c r="C34" s="73" t="s">
        <v>234</v>
      </c>
      <c r="D34" s="73" t="s">
        <v>235</v>
      </c>
      <c r="E34" s="73" t="s">
        <v>241</v>
      </c>
      <c r="F34" s="65" t="s">
        <v>22</v>
      </c>
      <c r="G34" s="73" t="s">
        <v>41</v>
      </c>
      <c r="H34" s="73" t="s">
        <v>50</v>
      </c>
      <c r="I34" s="136">
        <v>2001</v>
      </c>
      <c r="J34" s="89" t="s">
        <v>204</v>
      </c>
      <c r="K34" s="89" t="s">
        <v>314</v>
      </c>
      <c r="L34" s="89">
        <v>125</v>
      </c>
    </row>
    <row r="35" spans="1:12" ht="12.75">
      <c r="A35" s="163"/>
      <c r="B35" s="135">
        <v>78</v>
      </c>
      <c r="C35" s="73" t="s">
        <v>327</v>
      </c>
      <c r="D35" s="73" t="s">
        <v>114</v>
      </c>
      <c r="E35" s="73" t="s">
        <v>328</v>
      </c>
      <c r="F35" s="65" t="s">
        <v>22</v>
      </c>
      <c r="G35" s="73" t="s">
        <v>41</v>
      </c>
      <c r="H35" s="73" t="s">
        <v>40</v>
      </c>
      <c r="I35" s="136">
        <v>1962</v>
      </c>
      <c r="J35" s="89" t="s">
        <v>204</v>
      </c>
      <c r="K35" s="89" t="s">
        <v>316</v>
      </c>
      <c r="L35" s="89">
        <v>300</v>
      </c>
    </row>
    <row r="36" spans="1:12" ht="12.75">
      <c r="A36" s="163"/>
      <c r="B36" s="135">
        <v>79</v>
      </c>
      <c r="C36" s="73" t="s">
        <v>295</v>
      </c>
      <c r="D36" s="73" t="s">
        <v>247</v>
      </c>
      <c r="E36" s="73" t="s">
        <v>299</v>
      </c>
      <c r="F36" s="65" t="s">
        <v>22</v>
      </c>
      <c r="G36" s="73" t="s">
        <v>41</v>
      </c>
      <c r="H36" s="73" t="s">
        <v>40</v>
      </c>
      <c r="I36" s="136">
        <v>1989</v>
      </c>
      <c r="J36" s="89" t="s">
        <v>204</v>
      </c>
      <c r="K36" s="89" t="s">
        <v>314</v>
      </c>
      <c r="L36" s="89">
        <v>270</v>
      </c>
    </row>
    <row r="37" spans="1:12" ht="12.75">
      <c r="A37" s="163"/>
      <c r="B37" s="135">
        <v>80</v>
      </c>
      <c r="C37" s="73" t="s">
        <v>80</v>
      </c>
      <c r="D37" s="73" t="s">
        <v>233</v>
      </c>
      <c r="E37" s="73" t="s">
        <v>171</v>
      </c>
      <c r="F37" s="65" t="s">
        <v>22</v>
      </c>
      <c r="G37" s="73" t="s">
        <v>41</v>
      </c>
      <c r="H37" s="73" t="s">
        <v>43</v>
      </c>
      <c r="I37" s="136">
        <v>1996</v>
      </c>
      <c r="J37" s="89" t="s">
        <v>204</v>
      </c>
      <c r="K37" s="89" t="s">
        <v>332</v>
      </c>
      <c r="L37" s="89">
        <v>250</v>
      </c>
    </row>
    <row r="38" spans="1:13" ht="12.75">
      <c r="A38" s="163"/>
      <c r="B38" s="135">
        <v>81</v>
      </c>
      <c r="C38" s="73" t="s">
        <v>292</v>
      </c>
      <c r="D38" s="73" t="s">
        <v>293</v>
      </c>
      <c r="E38" s="73" t="s">
        <v>297</v>
      </c>
      <c r="F38" s="65" t="s">
        <v>22</v>
      </c>
      <c r="G38" s="73" t="s">
        <v>46</v>
      </c>
      <c r="H38" s="73" t="s">
        <v>45</v>
      </c>
      <c r="I38" s="136">
        <v>1966</v>
      </c>
      <c r="J38" s="89" t="s">
        <v>204</v>
      </c>
      <c r="K38" s="89" t="s">
        <v>311</v>
      </c>
      <c r="L38" s="89">
        <v>250</v>
      </c>
      <c r="M38" s="86"/>
    </row>
    <row r="39" spans="1:12" ht="12.75">
      <c r="A39" s="163"/>
      <c r="B39" s="135">
        <v>82</v>
      </c>
      <c r="C39" s="73" t="s">
        <v>294</v>
      </c>
      <c r="D39" s="73" t="s">
        <v>290</v>
      </c>
      <c r="E39" s="73" t="s">
        <v>298</v>
      </c>
      <c r="F39" s="65" t="s">
        <v>22</v>
      </c>
      <c r="G39" s="73" t="s">
        <v>41</v>
      </c>
      <c r="H39" s="73" t="s">
        <v>50</v>
      </c>
      <c r="I39" s="136">
        <v>1980</v>
      </c>
      <c r="J39" s="89" t="s">
        <v>204</v>
      </c>
      <c r="K39" s="89" t="s">
        <v>311</v>
      </c>
      <c r="L39" s="89">
        <v>125</v>
      </c>
    </row>
    <row r="40" spans="1:12" ht="12.75">
      <c r="A40" s="163"/>
      <c r="B40" s="135">
        <v>83</v>
      </c>
      <c r="C40" s="73" t="s">
        <v>101</v>
      </c>
      <c r="D40" s="73" t="s">
        <v>102</v>
      </c>
      <c r="E40" s="73" t="s">
        <v>354</v>
      </c>
      <c r="F40" s="65" t="s">
        <v>22</v>
      </c>
      <c r="G40" s="73" t="s">
        <v>41</v>
      </c>
      <c r="H40" s="73" t="s">
        <v>49</v>
      </c>
      <c r="I40" s="136">
        <v>1989</v>
      </c>
      <c r="J40" s="89" t="s">
        <v>204</v>
      </c>
      <c r="K40" s="89" t="s">
        <v>311</v>
      </c>
      <c r="L40" s="89">
        <v>250</v>
      </c>
    </row>
    <row r="41" spans="1:12" ht="12.75">
      <c r="A41" s="164" t="s">
        <v>267</v>
      </c>
      <c r="B41" s="137">
        <v>101</v>
      </c>
      <c r="C41" s="138" t="s">
        <v>61</v>
      </c>
      <c r="D41" s="138" t="s">
        <v>115</v>
      </c>
      <c r="E41" s="138" t="s">
        <v>183</v>
      </c>
      <c r="F41" s="62" t="s">
        <v>23</v>
      </c>
      <c r="G41" s="138" t="s">
        <v>41</v>
      </c>
      <c r="H41" s="138" t="s">
        <v>40</v>
      </c>
      <c r="I41" s="139">
        <v>2002</v>
      </c>
      <c r="J41" s="140" t="s">
        <v>204</v>
      </c>
      <c r="K41" s="140" t="s">
        <v>314</v>
      </c>
      <c r="L41" s="140">
        <v>125</v>
      </c>
    </row>
    <row r="42" spans="1:12" ht="12.75">
      <c r="A42" s="165"/>
      <c r="B42" s="93">
        <v>102</v>
      </c>
      <c r="C42" s="19" t="s">
        <v>99</v>
      </c>
      <c r="D42" s="19" t="s">
        <v>100</v>
      </c>
      <c r="E42" s="19" t="s">
        <v>175</v>
      </c>
      <c r="F42" s="63" t="s">
        <v>23</v>
      </c>
      <c r="G42" s="19" t="s">
        <v>41</v>
      </c>
      <c r="H42" s="19" t="s">
        <v>43</v>
      </c>
      <c r="I42" s="94">
        <v>1959</v>
      </c>
      <c r="J42" s="95" t="s">
        <v>204</v>
      </c>
      <c r="K42" s="95"/>
      <c r="L42" s="95"/>
    </row>
    <row r="43" spans="1:13" ht="12.75">
      <c r="A43" s="165"/>
      <c r="B43" s="147">
        <v>103</v>
      </c>
      <c r="C43" s="19" t="s">
        <v>61</v>
      </c>
      <c r="D43" s="19" t="s">
        <v>97</v>
      </c>
      <c r="E43" s="19" t="s">
        <v>255</v>
      </c>
      <c r="F43" s="63" t="s">
        <v>23</v>
      </c>
      <c r="G43" s="19" t="s">
        <v>41</v>
      </c>
      <c r="H43" s="19" t="s">
        <v>40</v>
      </c>
      <c r="I43" s="94">
        <v>1962</v>
      </c>
      <c r="J43" s="19" t="s">
        <v>204</v>
      </c>
      <c r="K43" s="19" t="s">
        <v>311</v>
      </c>
      <c r="L43" s="19">
        <v>280</v>
      </c>
      <c r="M43" s="86"/>
    </row>
    <row r="44" spans="1:12" ht="12.75">
      <c r="A44" s="165"/>
      <c r="B44" s="93">
        <v>104</v>
      </c>
      <c r="C44" s="19" t="s">
        <v>270</v>
      </c>
      <c r="D44" s="19" t="s">
        <v>271</v>
      </c>
      <c r="E44" s="19" t="s">
        <v>272</v>
      </c>
      <c r="F44" s="63" t="s">
        <v>23</v>
      </c>
      <c r="G44" s="19" t="s">
        <v>41</v>
      </c>
      <c r="H44" s="19" t="s">
        <v>43</v>
      </c>
      <c r="I44" s="94">
        <v>1972</v>
      </c>
      <c r="J44" s="95" t="s">
        <v>204</v>
      </c>
      <c r="K44" s="95" t="s">
        <v>314</v>
      </c>
      <c r="L44" s="95">
        <v>270</v>
      </c>
    </row>
    <row r="45" spans="1:12" ht="12.75">
      <c r="A45" s="165"/>
      <c r="B45" s="93">
        <v>105</v>
      </c>
      <c r="C45" s="19" t="s">
        <v>117</v>
      </c>
      <c r="D45" s="19" t="s">
        <v>54</v>
      </c>
      <c r="E45" s="19" t="s">
        <v>184</v>
      </c>
      <c r="F45" s="63" t="s">
        <v>23</v>
      </c>
      <c r="G45" s="19" t="s">
        <v>41</v>
      </c>
      <c r="H45" s="19" t="s">
        <v>49</v>
      </c>
      <c r="I45" s="94">
        <v>1999</v>
      </c>
      <c r="J45" s="95" t="s">
        <v>204</v>
      </c>
      <c r="K45" s="95" t="s">
        <v>311</v>
      </c>
      <c r="L45" s="95">
        <v>125</v>
      </c>
    </row>
    <row r="46" spans="1:13" ht="12.75">
      <c r="A46" s="165"/>
      <c r="B46" s="93">
        <v>106</v>
      </c>
      <c r="C46" s="19" t="s">
        <v>117</v>
      </c>
      <c r="D46" s="19" t="s">
        <v>119</v>
      </c>
      <c r="E46" s="19" t="s">
        <v>186</v>
      </c>
      <c r="F46" s="63" t="s">
        <v>23</v>
      </c>
      <c r="G46" s="19" t="s">
        <v>41</v>
      </c>
      <c r="H46" s="19" t="s">
        <v>49</v>
      </c>
      <c r="I46" s="94">
        <v>1965</v>
      </c>
      <c r="J46" s="95" t="s">
        <v>204</v>
      </c>
      <c r="K46" s="95" t="s">
        <v>311</v>
      </c>
      <c r="L46" s="95">
        <v>280</v>
      </c>
      <c r="M46" s="90"/>
    </row>
    <row r="47" spans="1:12" ht="12.75">
      <c r="A47" s="165"/>
      <c r="B47" s="93">
        <v>107</v>
      </c>
      <c r="C47" s="19" t="s">
        <v>320</v>
      </c>
      <c r="D47" s="19" t="s">
        <v>321</v>
      </c>
      <c r="E47" s="19">
        <v>145085</v>
      </c>
      <c r="F47" s="63" t="s">
        <v>23</v>
      </c>
      <c r="G47" s="19" t="s">
        <v>74</v>
      </c>
      <c r="H47" s="19" t="s">
        <v>322</v>
      </c>
      <c r="I47" s="94">
        <v>1985</v>
      </c>
      <c r="J47" s="95" t="s">
        <v>204</v>
      </c>
      <c r="K47" s="95" t="s">
        <v>314</v>
      </c>
      <c r="L47" s="95">
        <v>300</v>
      </c>
    </row>
    <row r="48" spans="1:12" ht="12.75">
      <c r="A48" s="165"/>
      <c r="B48" s="146">
        <v>108</v>
      </c>
      <c r="C48" s="19" t="s">
        <v>251</v>
      </c>
      <c r="D48" s="19" t="s">
        <v>92</v>
      </c>
      <c r="E48" s="19" t="s">
        <v>252</v>
      </c>
      <c r="F48" s="63" t="s">
        <v>23</v>
      </c>
      <c r="G48" s="19" t="s">
        <v>71</v>
      </c>
      <c r="H48" s="19" t="s">
        <v>93</v>
      </c>
      <c r="I48" s="19">
        <v>1956</v>
      </c>
      <c r="J48" s="95" t="s">
        <v>204</v>
      </c>
      <c r="K48" s="95" t="s">
        <v>311</v>
      </c>
      <c r="L48" s="95">
        <v>300</v>
      </c>
    </row>
    <row r="49" spans="1:12" ht="12.75">
      <c r="A49" s="165"/>
      <c r="B49" s="93">
        <v>109</v>
      </c>
      <c r="C49" s="19" t="s">
        <v>323</v>
      </c>
      <c r="D49" s="19" t="s">
        <v>111</v>
      </c>
      <c r="E49" s="19" t="s">
        <v>194</v>
      </c>
      <c r="F49" s="63" t="s">
        <v>23</v>
      </c>
      <c r="G49" s="19" t="s">
        <v>41</v>
      </c>
      <c r="H49" s="19" t="s">
        <v>40</v>
      </c>
      <c r="I49" s="94">
        <v>1962</v>
      </c>
      <c r="J49" s="95" t="s">
        <v>204</v>
      </c>
      <c r="K49" s="95" t="s">
        <v>313</v>
      </c>
      <c r="L49" s="95">
        <v>250</v>
      </c>
    </row>
    <row r="50" spans="1:13" ht="12.75">
      <c r="A50" s="165"/>
      <c r="B50" s="93">
        <v>110</v>
      </c>
      <c r="C50" s="19" t="s">
        <v>302</v>
      </c>
      <c r="D50" s="19" t="s">
        <v>137</v>
      </c>
      <c r="E50" s="19" t="s">
        <v>305</v>
      </c>
      <c r="F50" s="63" t="s">
        <v>23</v>
      </c>
      <c r="G50" s="19" t="s">
        <v>71</v>
      </c>
      <c r="H50" s="19" t="s">
        <v>257</v>
      </c>
      <c r="I50" s="94">
        <v>1959</v>
      </c>
      <c r="J50" s="95" t="s">
        <v>204</v>
      </c>
      <c r="K50" s="95" t="s">
        <v>324</v>
      </c>
      <c r="L50" s="95">
        <v>250</v>
      </c>
      <c r="M50" s="90"/>
    </row>
    <row r="51" spans="1:12" ht="12.75">
      <c r="A51" s="165"/>
      <c r="B51" s="93">
        <v>111</v>
      </c>
      <c r="C51" s="19" t="s">
        <v>242</v>
      </c>
      <c r="D51" s="19" t="s">
        <v>243</v>
      </c>
      <c r="E51" s="19" t="s">
        <v>244</v>
      </c>
      <c r="F51" s="63" t="s">
        <v>23</v>
      </c>
      <c r="G51" s="19" t="s">
        <v>71</v>
      </c>
      <c r="H51" s="19" t="s">
        <v>250</v>
      </c>
      <c r="I51" s="94">
        <v>1983</v>
      </c>
      <c r="J51" s="95" t="s">
        <v>204</v>
      </c>
      <c r="K51" s="95" t="s">
        <v>313</v>
      </c>
      <c r="L51" s="95">
        <v>250</v>
      </c>
    </row>
    <row r="52" spans="1:12" ht="12.75">
      <c r="A52" s="165"/>
      <c r="B52" s="93">
        <v>112</v>
      </c>
      <c r="C52" s="19" t="s">
        <v>301</v>
      </c>
      <c r="D52" s="19" t="s">
        <v>110</v>
      </c>
      <c r="E52" s="19" t="s">
        <v>304</v>
      </c>
      <c r="F52" s="63" t="s">
        <v>23</v>
      </c>
      <c r="G52" s="19" t="s">
        <v>41</v>
      </c>
      <c r="H52" s="19" t="s">
        <v>84</v>
      </c>
      <c r="I52" s="94">
        <v>1973</v>
      </c>
      <c r="J52" s="95" t="s">
        <v>204</v>
      </c>
      <c r="K52" s="95" t="s">
        <v>311</v>
      </c>
      <c r="L52" s="95">
        <v>280</v>
      </c>
    </row>
    <row r="53" spans="1:12" ht="12.75">
      <c r="A53" s="165"/>
      <c r="B53" s="93">
        <v>113</v>
      </c>
      <c r="C53" s="19" t="s">
        <v>85</v>
      </c>
      <c r="D53" s="19" t="s">
        <v>69</v>
      </c>
      <c r="E53" s="19" t="s">
        <v>180</v>
      </c>
      <c r="F53" s="63" t="s">
        <v>23</v>
      </c>
      <c r="G53" s="19" t="s">
        <v>41</v>
      </c>
      <c r="H53" s="19" t="s">
        <v>49</v>
      </c>
      <c r="I53" s="94">
        <v>1975</v>
      </c>
      <c r="J53" s="95" t="s">
        <v>204</v>
      </c>
      <c r="K53" s="95" t="s">
        <v>316</v>
      </c>
      <c r="L53" s="95">
        <v>250</v>
      </c>
    </row>
    <row r="54" spans="1:12" ht="12.75">
      <c r="A54" s="165"/>
      <c r="B54" s="93">
        <v>114</v>
      </c>
      <c r="C54" s="19" t="s">
        <v>103</v>
      </c>
      <c r="D54" s="19" t="s">
        <v>62</v>
      </c>
      <c r="E54" s="19" t="s">
        <v>176</v>
      </c>
      <c r="F54" s="63" t="s">
        <v>23</v>
      </c>
      <c r="G54" s="19" t="s">
        <v>41</v>
      </c>
      <c r="H54" s="19" t="s">
        <v>50</v>
      </c>
      <c r="I54" s="94">
        <v>1968</v>
      </c>
      <c r="J54" s="95" t="s">
        <v>204</v>
      </c>
      <c r="K54" s="95"/>
      <c r="L54" s="95"/>
    </row>
    <row r="55" spans="1:12" ht="12.75">
      <c r="A55" s="165"/>
      <c r="B55" s="93">
        <v>115</v>
      </c>
      <c r="C55" s="19" t="s">
        <v>90</v>
      </c>
      <c r="D55" s="19" t="s">
        <v>91</v>
      </c>
      <c r="E55" s="19" t="s">
        <v>173</v>
      </c>
      <c r="F55" s="63" t="s">
        <v>23</v>
      </c>
      <c r="G55" s="19" t="s">
        <v>41</v>
      </c>
      <c r="H55" s="19" t="s">
        <v>50</v>
      </c>
      <c r="I55" s="94">
        <v>1970</v>
      </c>
      <c r="J55" s="95" t="s">
        <v>204</v>
      </c>
      <c r="K55" s="95" t="s">
        <v>316</v>
      </c>
      <c r="L55" s="95">
        <v>260</v>
      </c>
    </row>
    <row r="56" spans="1:12" ht="12.75">
      <c r="A56" s="165"/>
      <c r="B56" s="93">
        <v>116</v>
      </c>
      <c r="C56" s="19" t="s">
        <v>273</v>
      </c>
      <c r="D56" s="19" t="s">
        <v>69</v>
      </c>
      <c r="E56" s="19" t="s">
        <v>274</v>
      </c>
      <c r="F56" s="63" t="s">
        <v>23</v>
      </c>
      <c r="G56" s="19" t="s">
        <v>41</v>
      </c>
      <c r="H56" s="19" t="s">
        <v>50</v>
      </c>
      <c r="I56" s="94">
        <v>1970</v>
      </c>
      <c r="J56" s="95" t="s">
        <v>204</v>
      </c>
      <c r="K56" s="95" t="s">
        <v>314</v>
      </c>
      <c r="L56" s="95">
        <v>250</v>
      </c>
    </row>
    <row r="57" spans="1:13" ht="12.75">
      <c r="A57" s="165"/>
      <c r="B57" s="93">
        <v>117</v>
      </c>
      <c r="C57" s="19" t="s">
        <v>339</v>
      </c>
      <c r="D57" s="19" t="s">
        <v>276</v>
      </c>
      <c r="E57" s="19" t="s">
        <v>340</v>
      </c>
      <c r="F57" s="63" t="s">
        <v>23</v>
      </c>
      <c r="G57" s="19" t="s">
        <v>71</v>
      </c>
      <c r="H57" s="19" t="s">
        <v>87</v>
      </c>
      <c r="I57" s="94">
        <v>1982</v>
      </c>
      <c r="J57" s="95" t="s">
        <v>204</v>
      </c>
      <c r="K57" s="95" t="s">
        <v>314</v>
      </c>
      <c r="L57" s="95">
        <v>280</v>
      </c>
      <c r="M57" s="105"/>
    </row>
    <row r="58" spans="1:12" ht="12.75">
      <c r="A58" s="165"/>
      <c r="B58" s="93">
        <v>118</v>
      </c>
      <c r="C58" s="19" t="s">
        <v>65</v>
      </c>
      <c r="D58" s="19" t="s">
        <v>62</v>
      </c>
      <c r="E58" s="19" t="s">
        <v>254</v>
      </c>
      <c r="F58" s="63" t="s">
        <v>23</v>
      </c>
      <c r="G58" s="19" t="s">
        <v>71</v>
      </c>
      <c r="H58" s="19" t="s">
        <v>250</v>
      </c>
      <c r="I58" s="94">
        <v>1966</v>
      </c>
      <c r="J58" s="95" t="s">
        <v>204</v>
      </c>
      <c r="K58" s="95" t="s">
        <v>341</v>
      </c>
      <c r="L58" s="95">
        <v>250</v>
      </c>
    </row>
    <row r="59" spans="1:12" ht="12.75">
      <c r="A59" s="165"/>
      <c r="B59" s="93">
        <v>119</v>
      </c>
      <c r="C59" s="19" t="s">
        <v>253</v>
      </c>
      <c r="D59" s="19" t="s">
        <v>89</v>
      </c>
      <c r="E59" s="19" t="s">
        <v>256</v>
      </c>
      <c r="F59" s="63" t="s">
        <v>23</v>
      </c>
      <c r="G59" s="19" t="s">
        <v>71</v>
      </c>
      <c r="H59" s="19" t="s">
        <v>250</v>
      </c>
      <c r="I59" s="94">
        <v>1962</v>
      </c>
      <c r="J59" s="95" t="s">
        <v>204</v>
      </c>
      <c r="K59" s="95" t="s">
        <v>341</v>
      </c>
      <c r="L59" s="95">
        <v>350</v>
      </c>
    </row>
    <row r="60" spans="1:12" ht="12.75">
      <c r="A60" s="165"/>
      <c r="B60" s="93">
        <v>120</v>
      </c>
      <c r="C60" s="19" t="s">
        <v>342</v>
      </c>
      <c r="D60" s="19" t="s">
        <v>108</v>
      </c>
      <c r="E60" s="19" t="s">
        <v>343</v>
      </c>
      <c r="F60" s="63" t="s">
        <v>23</v>
      </c>
      <c r="G60" s="19" t="s">
        <v>71</v>
      </c>
      <c r="H60" s="19" t="s">
        <v>70</v>
      </c>
      <c r="I60" s="94">
        <v>1968</v>
      </c>
      <c r="J60" s="95" t="s">
        <v>204</v>
      </c>
      <c r="K60" s="95" t="s">
        <v>332</v>
      </c>
      <c r="L60" s="95">
        <v>250</v>
      </c>
    </row>
    <row r="61" spans="1:12" ht="12.75">
      <c r="A61" s="165"/>
      <c r="B61" s="93">
        <v>121</v>
      </c>
      <c r="C61" s="19" t="s">
        <v>52</v>
      </c>
      <c r="D61" s="19" t="s">
        <v>118</v>
      </c>
      <c r="E61" s="19" t="s">
        <v>185</v>
      </c>
      <c r="F61" s="63" t="s">
        <v>23</v>
      </c>
      <c r="G61" s="19" t="s">
        <v>41</v>
      </c>
      <c r="H61" s="19" t="s">
        <v>43</v>
      </c>
      <c r="I61" s="94">
        <v>2005</v>
      </c>
      <c r="J61" s="95" t="s">
        <v>204</v>
      </c>
      <c r="K61" s="95" t="s">
        <v>314</v>
      </c>
      <c r="L61" s="95">
        <v>80</v>
      </c>
    </row>
    <row r="62" spans="1:12" ht="12.75">
      <c r="A62" s="165"/>
      <c r="B62" s="93">
        <v>122</v>
      </c>
      <c r="C62" s="19" t="s">
        <v>105</v>
      </c>
      <c r="D62" s="19" t="s">
        <v>106</v>
      </c>
      <c r="E62" s="19" t="s">
        <v>177</v>
      </c>
      <c r="F62" s="63" t="s">
        <v>23</v>
      </c>
      <c r="G62" s="19" t="s">
        <v>71</v>
      </c>
      <c r="H62" s="19" t="s">
        <v>250</v>
      </c>
      <c r="I62" s="94">
        <v>1961</v>
      </c>
      <c r="J62" s="95" t="s">
        <v>204</v>
      </c>
      <c r="K62" s="95"/>
      <c r="L62" s="95"/>
    </row>
    <row r="63" spans="1:12" ht="12.75">
      <c r="A63" s="165"/>
      <c r="B63" s="93">
        <v>123</v>
      </c>
      <c r="C63" s="19" t="s">
        <v>109</v>
      </c>
      <c r="D63" s="19" t="s">
        <v>51</v>
      </c>
      <c r="E63" s="19" t="s">
        <v>179</v>
      </c>
      <c r="F63" s="63" t="s">
        <v>23</v>
      </c>
      <c r="G63" s="19" t="s">
        <v>41</v>
      </c>
      <c r="H63" s="19" t="s">
        <v>49</v>
      </c>
      <c r="I63" s="94">
        <v>1977</v>
      </c>
      <c r="J63" s="95" t="s">
        <v>204</v>
      </c>
      <c r="K63" s="95" t="s">
        <v>313</v>
      </c>
      <c r="L63" s="95">
        <v>280</v>
      </c>
    </row>
    <row r="64" spans="1:12" ht="12.75">
      <c r="A64" s="165"/>
      <c r="B64" s="93">
        <v>124</v>
      </c>
      <c r="C64" s="19" t="s">
        <v>107</v>
      </c>
      <c r="D64" s="19" t="s">
        <v>108</v>
      </c>
      <c r="E64" s="19" t="s">
        <v>178</v>
      </c>
      <c r="F64" s="63" t="s">
        <v>23</v>
      </c>
      <c r="G64" s="19" t="s">
        <v>41</v>
      </c>
      <c r="H64" s="19" t="s">
        <v>49</v>
      </c>
      <c r="I64" s="94">
        <v>1977</v>
      </c>
      <c r="J64" s="95" t="s">
        <v>204</v>
      </c>
      <c r="K64" s="95" t="s">
        <v>313</v>
      </c>
      <c r="L64" s="95">
        <v>250</v>
      </c>
    </row>
    <row r="65" spans="1:12" ht="12.75">
      <c r="A65" s="165"/>
      <c r="B65" s="93">
        <v>125</v>
      </c>
      <c r="C65" s="19" t="s">
        <v>138</v>
      </c>
      <c r="D65" s="19" t="s">
        <v>64</v>
      </c>
      <c r="E65" s="19" t="s">
        <v>355</v>
      </c>
      <c r="F65" s="63" t="s">
        <v>23</v>
      </c>
      <c r="G65" s="19" t="s">
        <v>71</v>
      </c>
      <c r="H65" s="19" t="s">
        <v>70</v>
      </c>
      <c r="I65" s="94">
        <v>1959</v>
      </c>
      <c r="J65" s="95" t="s">
        <v>204</v>
      </c>
      <c r="K65" s="95" t="s">
        <v>331</v>
      </c>
      <c r="L65" s="95">
        <v>250</v>
      </c>
    </row>
    <row r="66" spans="1:13" ht="12.75">
      <c r="A66" s="154" t="s">
        <v>268</v>
      </c>
      <c r="B66" s="141">
        <v>151</v>
      </c>
      <c r="C66" s="142" t="s">
        <v>128</v>
      </c>
      <c r="D66" s="142" t="s">
        <v>42</v>
      </c>
      <c r="E66" s="142" t="s">
        <v>259</v>
      </c>
      <c r="F66" s="143" t="s">
        <v>29</v>
      </c>
      <c r="G66" s="142" t="s">
        <v>41</v>
      </c>
      <c r="H66" s="142" t="s">
        <v>43</v>
      </c>
      <c r="I66" s="144">
        <v>2001</v>
      </c>
      <c r="J66" s="145" t="s">
        <v>204</v>
      </c>
      <c r="K66" s="145" t="s">
        <v>314</v>
      </c>
      <c r="L66" s="145">
        <v>125</v>
      </c>
      <c r="M66" s="92"/>
    </row>
    <row r="67" spans="1:12" ht="12.75">
      <c r="A67" s="155"/>
      <c r="B67" s="52">
        <v>152</v>
      </c>
      <c r="C67" s="21" t="s">
        <v>38</v>
      </c>
      <c r="D67" s="21" t="s">
        <v>111</v>
      </c>
      <c r="E67" s="21" t="s">
        <v>181</v>
      </c>
      <c r="F67" s="66" t="s">
        <v>29</v>
      </c>
      <c r="G67" s="21" t="s">
        <v>41</v>
      </c>
      <c r="H67" s="21" t="s">
        <v>40</v>
      </c>
      <c r="I67" s="46">
        <v>1958</v>
      </c>
      <c r="J67" s="53" t="s">
        <v>204</v>
      </c>
      <c r="K67" s="53" t="s">
        <v>311</v>
      </c>
      <c r="L67" s="53">
        <v>300</v>
      </c>
    </row>
    <row r="68" spans="1:12" ht="12.75">
      <c r="A68" s="155"/>
      <c r="B68" s="52">
        <v>153</v>
      </c>
      <c r="C68" s="21" t="s">
        <v>112</v>
      </c>
      <c r="D68" s="21" t="s">
        <v>113</v>
      </c>
      <c r="E68" s="21" t="s">
        <v>182</v>
      </c>
      <c r="F68" s="66" t="s">
        <v>29</v>
      </c>
      <c r="G68" s="21" t="s">
        <v>41</v>
      </c>
      <c r="H68" s="21" t="s">
        <v>84</v>
      </c>
      <c r="I68" s="46">
        <v>1975</v>
      </c>
      <c r="J68" s="53" t="s">
        <v>204</v>
      </c>
      <c r="K68" s="53" t="s">
        <v>311</v>
      </c>
      <c r="L68" s="53">
        <v>280</v>
      </c>
    </row>
    <row r="69" spans="1:12" ht="12.75">
      <c r="A69" s="155"/>
      <c r="B69" s="52">
        <v>154</v>
      </c>
      <c r="C69" s="21" t="s">
        <v>63</v>
      </c>
      <c r="D69" s="21" t="s">
        <v>245</v>
      </c>
      <c r="E69" s="83" t="s">
        <v>356</v>
      </c>
      <c r="F69" s="66" t="s">
        <v>29</v>
      </c>
      <c r="G69" s="21" t="s">
        <v>41</v>
      </c>
      <c r="H69" s="21" t="s">
        <v>40</v>
      </c>
      <c r="I69" s="46">
        <v>1993</v>
      </c>
      <c r="J69" s="53" t="s">
        <v>204</v>
      </c>
      <c r="K69" s="53" t="s">
        <v>313</v>
      </c>
      <c r="L69" s="53">
        <v>290</v>
      </c>
    </row>
    <row r="70" spans="1:12" ht="12.75">
      <c r="A70" s="155"/>
      <c r="B70" s="52">
        <v>155</v>
      </c>
      <c r="C70" s="21" t="s">
        <v>129</v>
      </c>
      <c r="D70" s="21" t="s">
        <v>130</v>
      </c>
      <c r="E70" s="21" t="s">
        <v>188</v>
      </c>
      <c r="F70" s="66" t="s">
        <v>29</v>
      </c>
      <c r="G70" s="21" t="s">
        <v>71</v>
      </c>
      <c r="H70" s="21" t="s">
        <v>250</v>
      </c>
      <c r="I70" s="46">
        <v>2001</v>
      </c>
      <c r="J70" s="53" t="s">
        <v>205</v>
      </c>
      <c r="K70" s="53" t="s">
        <v>313</v>
      </c>
      <c r="L70" s="53">
        <v>125</v>
      </c>
    </row>
    <row r="71" spans="1:12" ht="12.75">
      <c r="A71" s="155"/>
      <c r="B71" s="52">
        <v>156</v>
      </c>
      <c r="C71" s="21" t="s">
        <v>56</v>
      </c>
      <c r="D71" s="21" t="s">
        <v>104</v>
      </c>
      <c r="E71" s="21" t="s">
        <v>260</v>
      </c>
      <c r="F71" s="66" t="s">
        <v>29</v>
      </c>
      <c r="G71" s="21" t="s">
        <v>71</v>
      </c>
      <c r="H71" s="21" t="s">
        <v>257</v>
      </c>
      <c r="I71" s="46">
        <v>1953</v>
      </c>
      <c r="J71" s="53" t="s">
        <v>204</v>
      </c>
      <c r="K71" s="53" t="s">
        <v>331</v>
      </c>
      <c r="L71" s="53">
        <v>250</v>
      </c>
    </row>
    <row r="72" spans="1:13" ht="12.75">
      <c r="A72" s="155"/>
      <c r="B72" s="52">
        <v>157</v>
      </c>
      <c r="C72" s="21" t="s">
        <v>284</v>
      </c>
      <c r="D72" s="83" t="s">
        <v>333</v>
      </c>
      <c r="E72" s="21" t="s">
        <v>306</v>
      </c>
      <c r="F72" s="66" t="s">
        <v>29</v>
      </c>
      <c r="G72" s="21" t="s">
        <v>41</v>
      </c>
      <c r="H72" s="21" t="s">
        <v>43</v>
      </c>
      <c r="I72" s="46">
        <v>2001</v>
      </c>
      <c r="J72" s="53" t="s">
        <v>205</v>
      </c>
      <c r="K72" s="96" t="s">
        <v>332</v>
      </c>
      <c r="L72" s="53">
        <v>125</v>
      </c>
      <c r="M72" s="109"/>
    </row>
    <row r="73" spans="1:12" ht="12.75">
      <c r="A73" s="155"/>
      <c r="B73" s="106">
        <v>158</v>
      </c>
      <c r="C73" s="83" t="s">
        <v>124</v>
      </c>
      <c r="D73" s="83" t="s">
        <v>64</v>
      </c>
      <c r="E73" s="83" t="s">
        <v>187</v>
      </c>
      <c r="F73" s="107" t="s">
        <v>29</v>
      </c>
      <c r="G73" s="83" t="s">
        <v>122</v>
      </c>
      <c r="H73" s="83" t="s">
        <v>45</v>
      </c>
      <c r="I73" s="108">
        <v>1974</v>
      </c>
      <c r="J73" s="96" t="s">
        <v>204</v>
      </c>
      <c r="K73" s="96" t="s">
        <v>313</v>
      </c>
      <c r="L73" s="96">
        <v>250</v>
      </c>
    </row>
    <row r="74" spans="1:12" ht="12.75">
      <c r="A74" s="155"/>
      <c r="B74" s="106">
        <v>159</v>
      </c>
      <c r="C74" s="83" t="s">
        <v>337</v>
      </c>
      <c r="D74" s="83" t="s">
        <v>120</v>
      </c>
      <c r="E74" s="83" t="s">
        <v>338</v>
      </c>
      <c r="F74" s="107" t="s">
        <v>29</v>
      </c>
      <c r="G74" s="83" t="s">
        <v>71</v>
      </c>
      <c r="H74" s="83" t="s">
        <v>257</v>
      </c>
      <c r="I74" s="108">
        <v>1967</v>
      </c>
      <c r="J74" s="96" t="s">
        <v>204</v>
      </c>
      <c r="K74" s="96" t="s">
        <v>332</v>
      </c>
      <c r="L74" s="96">
        <v>250</v>
      </c>
    </row>
    <row r="75" spans="1:13" ht="12.75">
      <c r="A75" s="155"/>
      <c r="B75" s="52">
        <v>160</v>
      </c>
      <c r="C75" s="83" t="s">
        <v>342</v>
      </c>
      <c r="D75" s="83" t="s">
        <v>98</v>
      </c>
      <c r="E75" s="83" t="s">
        <v>344</v>
      </c>
      <c r="F75" s="66" t="s">
        <v>29</v>
      </c>
      <c r="G75" s="83" t="s">
        <v>71</v>
      </c>
      <c r="H75" s="83" t="s">
        <v>70</v>
      </c>
      <c r="I75" s="46">
        <v>1998</v>
      </c>
      <c r="J75" s="53" t="s">
        <v>204</v>
      </c>
      <c r="K75" s="53" t="s">
        <v>313</v>
      </c>
      <c r="L75" s="53">
        <v>290</v>
      </c>
      <c r="M75" s="92"/>
    </row>
    <row r="76" spans="1:13" ht="12.75">
      <c r="A76" s="155"/>
      <c r="B76" s="106">
        <v>161</v>
      </c>
      <c r="C76" s="83" t="s">
        <v>345</v>
      </c>
      <c r="D76" s="83" t="s">
        <v>346</v>
      </c>
      <c r="E76" s="83" t="s">
        <v>347</v>
      </c>
      <c r="F76" s="107" t="s">
        <v>29</v>
      </c>
      <c r="G76" s="83" t="s">
        <v>71</v>
      </c>
      <c r="H76" s="83" t="s">
        <v>257</v>
      </c>
      <c r="I76" s="108">
        <v>1969</v>
      </c>
      <c r="J76" s="96" t="s">
        <v>204</v>
      </c>
      <c r="K76" s="96" t="s">
        <v>316</v>
      </c>
      <c r="L76" s="96">
        <v>250</v>
      </c>
      <c r="M76" s="92"/>
    </row>
    <row r="77" spans="1:12" ht="12.75">
      <c r="A77" s="156" t="s">
        <v>269</v>
      </c>
      <c r="B77" s="54">
        <v>181</v>
      </c>
      <c r="C77" s="55" t="s">
        <v>135</v>
      </c>
      <c r="D77" s="55" t="s">
        <v>136</v>
      </c>
      <c r="E77" s="55" t="s">
        <v>192</v>
      </c>
      <c r="F77" s="67" t="s">
        <v>24</v>
      </c>
      <c r="G77" s="55" t="s">
        <v>41</v>
      </c>
      <c r="H77" s="55" t="s">
        <v>43</v>
      </c>
      <c r="I77" s="56">
        <v>1985</v>
      </c>
      <c r="J77" s="57" t="s">
        <v>204</v>
      </c>
      <c r="K77" s="57" t="s">
        <v>314</v>
      </c>
      <c r="L77" s="57">
        <v>125</v>
      </c>
    </row>
    <row r="78" spans="1:12" ht="12.75">
      <c r="A78" s="157"/>
      <c r="B78" s="58">
        <v>182</v>
      </c>
      <c r="C78" s="22" t="s">
        <v>238</v>
      </c>
      <c r="D78" s="22" t="s">
        <v>239</v>
      </c>
      <c r="E78" s="22" t="s">
        <v>248</v>
      </c>
      <c r="F78" s="67" t="s">
        <v>24</v>
      </c>
      <c r="G78" s="22" t="s">
        <v>41</v>
      </c>
      <c r="H78" s="22" t="s">
        <v>43</v>
      </c>
      <c r="I78" s="47">
        <v>1990</v>
      </c>
      <c r="J78" s="59" t="s">
        <v>205</v>
      </c>
      <c r="K78" s="59" t="s">
        <v>314</v>
      </c>
      <c r="L78" s="59">
        <v>270</v>
      </c>
    </row>
    <row r="79" spans="1:12" ht="12.75">
      <c r="A79" s="157"/>
      <c r="B79" s="58">
        <v>183</v>
      </c>
      <c r="C79" s="22" t="s">
        <v>309</v>
      </c>
      <c r="D79" s="22" t="s">
        <v>236</v>
      </c>
      <c r="E79" s="22" t="s">
        <v>317</v>
      </c>
      <c r="F79" s="67" t="s">
        <v>24</v>
      </c>
      <c r="G79" s="22" t="s">
        <v>41</v>
      </c>
      <c r="H79" s="22" t="s">
        <v>40</v>
      </c>
      <c r="I79" s="47">
        <v>1991</v>
      </c>
      <c r="J79" s="59" t="s">
        <v>205</v>
      </c>
      <c r="K79" s="59" t="s">
        <v>313</v>
      </c>
      <c r="L79" s="59">
        <v>125</v>
      </c>
    </row>
    <row r="80" spans="1:12" ht="12.75">
      <c r="A80" s="157"/>
      <c r="B80" s="58">
        <v>184</v>
      </c>
      <c r="C80" s="22" t="s">
        <v>308</v>
      </c>
      <c r="D80" s="22" t="s">
        <v>82</v>
      </c>
      <c r="E80" s="22" t="s">
        <v>275</v>
      </c>
      <c r="F80" s="67" t="s">
        <v>24</v>
      </c>
      <c r="G80" s="22" t="s">
        <v>41</v>
      </c>
      <c r="H80" s="22" t="s">
        <v>50</v>
      </c>
      <c r="I80" s="47">
        <v>1974</v>
      </c>
      <c r="J80" s="59" t="s">
        <v>204</v>
      </c>
      <c r="K80" s="59" t="s">
        <v>313</v>
      </c>
      <c r="L80" s="59">
        <v>250</v>
      </c>
    </row>
    <row r="81" spans="1:12" ht="12.75">
      <c r="A81" s="157"/>
      <c r="B81" s="58">
        <v>185</v>
      </c>
      <c r="C81" s="22" t="s">
        <v>131</v>
      </c>
      <c r="D81" s="22" t="s">
        <v>132</v>
      </c>
      <c r="E81" s="22" t="s">
        <v>189</v>
      </c>
      <c r="F81" s="67" t="s">
        <v>24</v>
      </c>
      <c r="G81" s="22" t="s">
        <v>41</v>
      </c>
      <c r="H81" s="22" t="s">
        <v>50</v>
      </c>
      <c r="I81" s="47">
        <v>1966</v>
      </c>
      <c r="J81" s="59" t="s">
        <v>204</v>
      </c>
      <c r="K81" s="59" t="s">
        <v>316</v>
      </c>
      <c r="L81" s="59">
        <v>250</v>
      </c>
    </row>
    <row r="82" spans="1:12" ht="12.75">
      <c r="A82" s="157"/>
      <c r="B82" s="110">
        <v>186</v>
      </c>
      <c r="C82" s="74" t="s">
        <v>291</v>
      </c>
      <c r="D82" s="74" t="s">
        <v>325</v>
      </c>
      <c r="E82" s="74" t="s">
        <v>326</v>
      </c>
      <c r="F82" s="67" t="s">
        <v>24</v>
      </c>
      <c r="G82" s="74" t="s">
        <v>41</v>
      </c>
      <c r="H82" s="74" t="s">
        <v>40</v>
      </c>
      <c r="I82" s="111">
        <v>1983</v>
      </c>
      <c r="J82" s="97" t="s">
        <v>204</v>
      </c>
      <c r="K82" s="97" t="s">
        <v>311</v>
      </c>
      <c r="L82" s="97">
        <v>125</v>
      </c>
    </row>
    <row r="83" spans="1:12" ht="12.75">
      <c r="A83" s="157"/>
      <c r="B83" s="58">
        <v>187</v>
      </c>
      <c r="C83" s="22" t="s">
        <v>72</v>
      </c>
      <c r="D83" s="22" t="s">
        <v>137</v>
      </c>
      <c r="E83" s="22" t="s">
        <v>193</v>
      </c>
      <c r="F83" s="67" t="s">
        <v>24</v>
      </c>
      <c r="G83" s="22" t="s">
        <v>41</v>
      </c>
      <c r="H83" s="22" t="s">
        <v>49</v>
      </c>
      <c r="I83" s="47">
        <v>1960</v>
      </c>
      <c r="J83" s="59" t="s">
        <v>204</v>
      </c>
      <c r="K83" s="59" t="s">
        <v>311</v>
      </c>
      <c r="L83" s="59">
        <v>250</v>
      </c>
    </row>
    <row r="84" spans="1:12" ht="12.75">
      <c r="A84" s="157"/>
      <c r="B84" s="58">
        <v>188</v>
      </c>
      <c r="C84" s="74" t="s">
        <v>133</v>
      </c>
      <c r="D84" s="74" t="s">
        <v>92</v>
      </c>
      <c r="E84" s="60" t="s">
        <v>190</v>
      </c>
      <c r="F84" s="67" t="s">
        <v>24</v>
      </c>
      <c r="G84" s="22" t="s">
        <v>41</v>
      </c>
      <c r="H84" s="22" t="s">
        <v>49</v>
      </c>
      <c r="I84" s="47">
        <v>1957</v>
      </c>
      <c r="J84" s="59" t="s">
        <v>204</v>
      </c>
      <c r="K84" s="59" t="s">
        <v>316</v>
      </c>
      <c r="L84" s="59">
        <v>260</v>
      </c>
    </row>
    <row r="85" spans="1:12" ht="12.75">
      <c r="A85" s="157"/>
      <c r="B85" s="58">
        <v>189</v>
      </c>
      <c r="C85" s="22" t="s">
        <v>134</v>
      </c>
      <c r="D85" s="22" t="s">
        <v>95</v>
      </c>
      <c r="E85" s="22" t="s">
        <v>191</v>
      </c>
      <c r="F85" s="67" t="s">
        <v>24</v>
      </c>
      <c r="G85" s="22" t="s">
        <v>41</v>
      </c>
      <c r="H85" s="22" t="s">
        <v>50</v>
      </c>
      <c r="I85" s="47">
        <v>1965</v>
      </c>
      <c r="J85" s="59" t="s">
        <v>204</v>
      </c>
      <c r="K85" s="59" t="s">
        <v>313</v>
      </c>
      <c r="L85" s="59">
        <v>300</v>
      </c>
    </row>
    <row r="86" spans="1:12" ht="12.75">
      <c r="A86" s="157"/>
      <c r="B86" s="58">
        <v>190</v>
      </c>
      <c r="C86" s="22" t="s">
        <v>77</v>
      </c>
      <c r="D86" s="22" t="s">
        <v>236</v>
      </c>
      <c r="E86" s="74" t="s">
        <v>357</v>
      </c>
      <c r="F86" s="67" t="s">
        <v>24</v>
      </c>
      <c r="G86" s="22" t="s">
        <v>41</v>
      </c>
      <c r="H86" s="22" t="s">
        <v>40</v>
      </c>
      <c r="I86" s="47">
        <v>1996</v>
      </c>
      <c r="J86" s="59" t="s">
        <v>205</v>
      </c>
      <c r="K86" s="97" t="s">
        <v>314</v>
      </c>
      <c r="L86" s="59">
        <v>125</v>
      </c>
    </row>
    <row r="87" spans="1:13" ht="12.75">
      <c r="A87" s="157"/>
      <c r="B87" s="110">
        <v>191</v>
      </c>
      <c r="C87" s="74" t="s">
        <v>334</v>
      </c>
      <c r="D87" s="74" t="s">
        <v>335</v>
      </c>
      <c r="E87" s="74" t="s">
        <v>194</v>
      </c>
      <c r="F87" s="67" t="s">
        <v>24</v>
      </c>
      <c r="G87" s="74" t="s">
        <v>41</v>
      </c>
      <c r="H87" s="74" t="s">
        <v>40</v>
      </c>
      <c r="I87" s="111">
        <v>2003</v>
      </c>
      <c r="J87" s="97" t="s">
        <v>204</v>
      </c>
      <c r="K87" s="97" t="s">
        <v>314</v>
      </c>
      <c r="L87" s="97">
        <v>80</v>
      </c>
      <c r="M87" s="98"/>
    </row>
    <row r="88" spans="1:13" ht="12.75">
      <c r="A88" s="157"/>
      <c r="B88" s="110">
        <v>192</v>
      </c>
      <c r="C88" s="74" t="s">
        <v>237</v>
      </c>
      <c r="D88" s="74" t="s">
        <v>307</v>
      </c>
      <c r="E88" s="74" t="s">
        <v>310</v>
      </c>
      <c r="F88" s="67" t="s">
        <v>24</v>
      </c>
      <c r="G88" s="74" t="s">
        <v>46</v>
      </c>
      <c r="H88" s="74" t="s">
        <v>45</v>
      </c>
      <c r="I88" s="111">
        <v>2004</v>
      </c>
      <c r="J88" s="97" t="s">
        <v>204</v>
      </c>
      <c r="K88" s="97" t="s">
        <v>314</v>
      </c>
      <c r="L88" s="97">
        <v>80</v>
      </c>
      <c r="M88" s="87"/>
    </row>
    <row r="89" spans="1:13" ht="12.75">
      <c r="A89" s="157"/>
      <c r="B89" s="58">
        <v>193</v>
      </c>
      <c r="C89" s="74" t="s">
        <v>303</v>
      </c>
      <c r="D89" s="74" t="s">
        <v>358</v>
      </c>
      <c r="E89" s="74" t="s">
        <v>359</v>
      </c>
      <c r="F89" s="67" t="s">
        <v>24</v>
      </c>
      <c r="G89" s="74" t="s">
        <v>74</v>
      </c>
      <c r="H89" s="74" t="s">
        <v>322</v>
      </c>
      <c r="I89" s="47">
        <v>1983</v>
      </c>
      <c r="J89" s="59" t="s">
        <v>204</v>
      </c>
      <c r="K89" s="97" t="s">
        <v>314</v>
      </c>
      <c r="L89" s="59">
        <v>250</v>
      </c>
      <c r="M89" s="112"/>
    </row>
    <row r="90" spans="1:12" ht="35.25" customHeight="1">
      <c r="A90" s="151" t="s">
        <v>196</v>
      </c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3"/>
    </row>
  </sheetData>
  <sheetProtection/>
  <autoFilter ref="B2:L2"/>
  <mergeCells count="8">
    <mergeCell ref="A3:A5"/>
    <mergeCell ref="A90:L90"/>
    <mergeCell ref="A66:A76"/>
    <mergeCell ref="A77:A89"/>
    <mergeCell ref="A6:A13"/>
    <mergeCell ref="A14:A28"/>
    <mergeCell ref="A29:A40"/>
    <mergeCell ref="A41:A65"/>
  </mergeCells>
  <printOptions/>
  <pageMargins left="0.7" right="0.7" top="0.75" bottom="0.75" header="0.3" footer="0.3"/>
  <pageSetup fitToHeight="0" fitToWidth="0" horizontalDpi="600" verticalDpi="600" orientation="landscape" paperSize="9" scale="70" r:id="rId2"/>
  <rowBreaks count="1" manualBreakCount="1">
    <brk id="40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W80"/>
  <sheetViews>
    <sheetView showGridLines="0" view="pageBreakPreview" zoomScale="60" zoomScalePageLayoutView="0" workbookViewId="0" topLeftCell="A55">
      <selection activeCell="G6" sqref="G6"/>
    </sheetView>
  </sheetViews>
  <sheetFormatPr defaultColWidth="11.421875" defaultRowHeight="12.75"/>
  <cols>
    <col min="1" max="1" width="3.7109375" style="0" customWidth="1"/>
    <col min="2" max="2" width="10.7109375" style="0" customWidth="1"/>
    <col min="3" max="3" width="18.7109375" style="0" customWidth="1"/>
    <col min="4" max="5" width="15.7109375" style="0" customWidth="1"/>
    <col min="6" max="6" width="16.7109375" style="0" customWidth="1"/>
    <col min="7" max="7" width="15.7109375" style="0" customWidth="1"/>
    <col min="8" max="10" width="6.7109375" style="0" customWidth="1"/>
    <col min="11" max="15" width="8.7109375" style="0" customWidth="1"/>
    <col min="16" max="16" width="9.7109375" style="0" customWidth="1"/>
    <col min="17" max="17" width="3.7109375" style="0" customWidth="1"/>
    <col min="18" max="19" width="6.421875" style="0" hidden="1" customWidth="1"/>
    <col min="20" max="23" width="5.7109375" style="0" hidden="1" customWidth="1"/>
    <col min="24" max="33" width="5.7109375" style="0" customWidth="1"/>
  </cols>
  <sheetData>
    <row r="1" spans="1:17" ht="9.75" customHeight="1">
      <c r="A1" s="36"/>
      <c r="B1" s="36"/>
      <c r="C1" s="36"/>
      <c r="D1" s="36"/>
      <c r="E1" s="36"/>
      <c r="F1" s="36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30" customHeight="1">
      <c r="A2" s="36"/>
      <c r="B2" s="197" t="s">
        <v>30</v>
      </c>
      <c r="C2" s="197"/>
      <c r="D2" s="197"/>
      <c r="E2" s="198"/>
      <c r="F2" s="76" t="s">
        <v>29</v>
      </c>
      <c r="G2" s="75"/>
      <c r="H2" s="194" t="s">
        <v>262</v>
      </c>
      <c r="I2" s="195"/>
      <c r="J2" s="195"/>
      <c r="K2" s="195"/>
      <c r="L2" s="195"/>
      <c r="M2" s="196"/>
      <c r="N2" s="113"/>
      <c r="O2" s="185">
        <f>'Données Courses'!E6</f>
        <v>0.7291666666666666</v>
      </c>
      <c r="P2" s="186"/>
      <c r="Q2" s="1"/>
      <c r="S2">
        <f>COUNTA(T:T)</f>
        <v>11</v>
      </c>
      <c r="T2" s="3"/>
    </row>
    <row r="3" spans="1:17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"/>
    </row>
    <row r="4" spans="1:20" ht="39" customHeight="1">
      <c r="A4" s="36"/>
      <c r="B4" s="24" t="s">
        <v>18</v>
      </c>
      <c r="C4" s="25">
        <v>151</v>
      </c>
      <c r="D4" s="200" t="s">
        <v>128</v>
      </c>
      <c r="E4" s="201"/>
      <c r="F4" s="183" t="s">
        <v>17</v>
      </c>
      <c r="G4" s="190">
        <f>IF(SUM(J6:J9)=0,0,(SUM(L6:L9)*1+SUM(M6:M9)*2+SUM(N6:N9)*3+SUM(O6:O9)*5)/SUM(J6:J9))</f>
        <v>0.05128205128205128</v>
      </c>
      <c r="H4" s="202" t="s">
        <v>9</v>
      </c>
      <c r="I4" s="202" t="s">
        <v>10</v>
      </c>
      <c r="J4" s="192" t="s">
        <v>33</v>
      </c>
      <c r="K4" s="187" t="s">
        <v>32</v>
      </c>
      <c r="L4" s="187"/>
      <c r="M4" s="26">
        <f>R6</f>
        <v>0</v>
      </c>
      <c r="N4" s="188" t="s">
        <v>31</v>
      </c>
      <c r="O4" s="189"/>
      <c r="P4" s="27">
        <f>IF(OR(P6="Disq",P7="Disq",P8="Disq",P9="Disq",R6="HC"),"Disq",IF(OR(P6="Abd",P7="Abd",P8="Abd",P9="Abd"),"Abd",SUM(I6:I9)+M4))</f>
        <v>2</v>
      </c>
      <c r="Q4" s="1"/>
      <c r="T4" s="182">
        <f>P4</f>
        <v>2</v>
      </c>
    </row>
    <row r="5" spans="1:20" ht="14.25" customHeight="1">
      <c r="A5" s="36"/>
      <c r="B5" s="204">
        <v>1</v>
      </c>
      <c r="C5" s="28" t="s">
        <v>259</v>
      </c>
      <c r="D5" s="206" t="s">
        <v>42</v>
      </c>
      <c r="E5" s="207"/>
      <c r="F5" s="184"/>
      <c r="G5" s="191"/>
      <c r="H5" s="203"/>
      <c r="I5" s="203"/>
      <c r="J5" s="193"/>
      <c r="K5" s="29" t="s">
        <v>2</v>
      </c>
      <c r="L5" s="29" t="s">
        <v>3</v>
      </c>
      <c r="M5" s="29" t="s">
        <v>4</v>
      </c>
      <c r="N5" s="29" t="s">
        <v>5</v>
      </c>
      <c r="O5" s="29" t="s">
        <v>6</v>
      </c>
      <c r="P5" s="29" t="s">
        <v>7</v>
      </c>
      <c r="Q5" s="1"/>
      <c r="T5" s="182"/>
    </row>
    <row r="6" spans="1:23" ht="14.25" customHeight="1">
      <c r="A6" s="36"/>
      <c r="B6" s="205"/>
      <c r="C6" s="28" t="s">
        <v>41</v>
      </c>
      <c r="D6" s="207"/>
      <c r="E6" s="207"/>
      <c r="F6" s="30" t="s">
        <v>11</v>
      </c>
      <c r="G6" s="40">
        <v>0.3972222222222222</v>
      </c>
      <c r="H6" s="31" t="s">
        <v>14</v>
      </c>
      <c r="I6" s="32">
        <f>IF(OR(P6="Disq",P6="Abd"),P6,(L6*1)+(M6*2)+(N6*3)+(O6*5)+P6)</f>
        <v>1</v>
      </c>
      <c r="J6" s="31">
        <f>SUM(K6:O6)</f>
        <v>13</v>
      </c>
      <c r="K6" s="5">
        <v>12</v>
      </c>
      <c r="L6" s="6">
        <v>1</v>
      </c>
      <c r="M6" s="6"/>
      <c r="N6" s="6"/>
      <c r="O6" s="6"/>
      <c r="P6" s="7"/>
      <c r="Q6" s="1"/>
      <c r="R6" s="2">
        <f>IF(G8&gt;$O$2,"HC",0)</f>
        <v>0</v>
      </c>
      <c r="T6" s="182"/>
      <c r="U6">
        <f>SUM(K6:K9)</f>
        <v>37</v>
      </c>
      <c r="V6">
        <f>SUM(L6:L9)</f>
        <v>2</v>
      </c>
      <c r="W6">
        <f>SUM(M6:M9)</f>
        <v>0</v>
      </c>
    </row>
    <row r="7" spans="1:20" ht="14.25" customHeight="1">
      <c r="A7" s="36"/>
      <c r="B7" s="33" t="s">
        <v>19</v>
      </c>
      <c r="C7" s="208" t="s">
        <v>43</v>
      </c>
      <c r="D7" s="209"/>
      <c r="E7" s="209"/>
      <c r="F7" s="30" t="s">
        <v>12</v>
      </c>
      <c r="G7" s="40">
        <v>0</v>
      </c>
      <c r="H7" s="30" t="s">
        <v>15</v>
      </c>
      <c r="I7" s="32">
        <f>IF(OR(P7="Disq",P7="Abd"),P7,(L7*1)+(M7*2)+(N7*3)+(O7*5)+P7)</f>
        <v>1</v>
      </c>
      <c r="J7" s="30">
        <f>SUM(K7:O7)</f>
        <v>13</v>
      </c>
      <c r="K7" s="8">
        <v>12</v>
      </c>
      <c r="L7" s="9">
        <v>1</v>
      </c>
      <c r="M7" s="9"/>
      <c r="N7" s="9"/>
      <c r="O7" s="9"/>
      <c r="P7" s="10"/>
      <c r="Q7" s="1"/>
      <c r="R7" s="2"/>
      <c r="T7" s="182"/>
    </row>
    <row r="8" spans="1:20" ht="14.25" customHeight="1">
      <c r="A8" s="36"/>
      <c r="B8" s="197">
        <f>VLOOKUP(B5,Attribution_des_points,2,FALSE)</f>
        <v>20</v>
      </c>
      <c r="C8" s="209"/>
      <c r="D8" s="209"/>
      <c r="E8" s="209"/>
      <c r="F8" s="30" t="s">
        <v>13</v>
      </c>
      <c r="G8" s="41">
        <v>0.6791666666666667</v>
      </c>
      <c r="H8" s="30" t="s">
        <v>16</v>
      </c>
      <c r="I8" s="32">
        <f>IF(OR(P8="Disq",P8="Abd"),P8,(L8*1)+(M8*2)+(N8*3)+(O8*5)+P8)</f>
        <v>0</v>
      </c>
      <c r="J8" s="30">
        <f>SUM(K8:O8)</f>
        <v>13</v>
      </c>
      <c r="K8" s="8">
        <v>13</v>
      </c>
      <c r="L8" s="9"/>
      <c r="M8" s="9"/>
      <c r="N8" s="9"/>
      <c r="O8" s="9"/>
      <c r="P8" s="10"/>
      <c r="Q8" s="1"/>
      <c r="T8" s="182"/>
    </row>
    <row r="9" spans="1:20" ht="14.25" customHeight="1">
      <c r="A9" s="36"/>
      <c r="B9" s="199"/>
      <c r="C9" s="210"/>
      <c r="D9" s="210"/>
      <c r="E9" s="210"/>
      <c r="F9" s="34" t="s">
        <v>27</v>
      </c>
      <c r="G9" s="42">
        <f>IF(G8=0,0,G8-G6)</f>
        <v>0.2819444444444445</v>
      </c>
      <c r="H9" s="35" t="s">
        <v>25</v>
      </c>
      <c r="I9" s="32">
        <f>IF(OR(P9="Disq",P9="Abd"),P9,(L9*1)+(M9*2)+(N9*3)+(O9*5)+P9)</f>
        <v>0</v>
      </c>
      <c r="J9" s="30">
        <f>SUM(K9:O9)</f>
        <v>0</v>
      </c>
      <c r="K9" s="11"/>
      <c r="L9" s="12"/>
      <c r="M9" s="12"/>
      <c r="N9" s="12"/>
      <c r="O9" s="12"/>
      <c r="P9" s="13"/>
      <c r="Q9" s="1"/>
      <c r="T9" s="182"/>
    </row>
    <row r="10" spans="1:20" ht="12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1"/>
      <c r="T10" s="182"/>
    </row>
    <row r="11" spans="1:20" ht="39" customHeight="1">
      <c r="A11" s="36"/>
      <c r="B11" s="24" t="s">
        <v>18</v>
      </c>
      <c r="C11" s="25">
        <v>155</v>
      </c>
      <c r="D11" s="200" t="s">
        <v>129</v>
      </c>
      <c r="E11" s="201"/>
      <c r="F11" s="183" t="s">
        <v>17</v>
      </c>
      <c r="G11" s="190">
        <f>IF(SUM(J13:J16)=0,0,(SUM(L13:L16)*1+SUM(M13:M16)*2+SUM(N13:N16)*3+SUM(O13:O16)*5)/SUM(J13:J16))</f>
        <v>0.28205128205128205</v>
      </c>
      <c r="H11" s="202" t="s">
        <v>9</v>
      </c>
      <c r="I11" s="202" t="s">
        <v>10</v>
      </c>
      <c r="J11" s="192" t="s">
        <v>33</v>
      </c>
      <c r="K11" s="187" t="s">
        <v>32</v>
      </c>
      <c r="L11" s="187"/>
      <c r="M11" s="26">
        <f>R13</f>
        <v>0</v>
      </c>
      <c r="N11" s="188" t="s">
        <v>31</v>
      </c>
      <c r="O11" s="189"/>
      <c r="P11" s="27">
        <f>IF(OR(P13="Disq",P14="Disq",P15="Disq",P16="Disq",R13="HC"),"Disq",IF(OR(P13="Abd",P14="Abd",P15="Abd",P16="Abd"),"Abd",SUM(I13:I16)+M11))</f>
        <v>11</v>
      </c>
      <c r="Q11" s="1"/>
      <c r="T11" s="182">
        <f>P11</f>
        <v>11</v>
      </c>
    </row>
    <row r="12" spans="1:20" ht="14.25" customHeight="1">
      <c r="A12" s="36"/>
      <c r="B12" s="204">
        <v>2</v>
      </c>
      <c r="C12" s="28" t="s">
        <v>188</v>
      </c>
      <c r="D12" s="206" t="s">
        <v>130</v>
      </c>
      <c r="E12" s="207"/>
      <c r="F12" s="184"/>
      <c r="G12" s="191"/>
      <c r="H12" s="203"/>
      <c r="I12" s="203"/>
      <c r="J12" s="193"/>
      <c r="K12" s="29" t="s">
        <v>2</v>
      </c>
      <c r="L12" s="29" t="s">
        <v>3</v>
      </c>
      <c r="M12" s="29" t="s">
        <v>4</v>
      </c>
      <c r="N12" s="29" t="s">
        <v>5</v>
      </c>
      <c r="O12" s="29" t="s">
        <v>6</v>
      </c>
      <c r="P12" s="29" t="s">
        <v>7</v>
      </c>
      <c r="Q12" s="1"/>
      <c r="T12" s="182"/>
    </row>
    <row r="13" spans="1:23" ht="14.25" customHeight="1">
      <c r="A13" s="36"/>
      <c r="B13" s="205"/>
      <c r="C13" s="28" t="s">
        <v>71</v>
      </c>
      <c r="D13" s="207"/>
      <c r="E13" s="207"/>
      <c r="F13" s="30" t="s">
        <v>11</v>
      </c>
      <c r="G13" s="40">
        <v>0.41041666666666665</v>
      </c>
      <c r="H13" s="31" t="s">
        <v>14</v>
      </c>
      <c r="I13" s="32">
        <f>IF(OR(P13="Disq",P13="Abd"),P13,(L13*1)+(M13*2)+(N13*3)+(O13*5)+P13)</f>
        <v>5</v>
      </c>
      <c r="J13" s="31">
        <f>SUM(K13:O13)</f>
        <v>13</v>
      </c>
      <c r="K13" s="5">
        <v>8</v>
      </c>
      <c r="L13" s="6">
        <v>5</v>
      </c>
      <c r="M13" s="6"/>
      <c r="N13" s="6"/>
      <c r="O13" s="6"/>
      <c r="P13" s="7"/>
      <c r="Q13" s="1"/>
      <c r="R13" s="2">
        <f>IF(G15&gt;$O$2,"HC",0)</f>
        <v>0</v>
      </c>
      <c r="T13" s="182"/>
      <c r="U13">
        <f>SUM(K13:K16)</f>
        <v>30</v>
      </c>
      <c r="V13">
        <f>SUM(L13:L16)</f>
        <v>7</v>
      </c>
      <c r="W13">
        <f>SUM(M13:M16)</f>
        <v>2</v>
      </c>
    </row>
    <row r="14" spans="1:20" ht="14.25" customHeight="1">
      <c r="A14" s="36"/>
      <c r="B14" s="33" t="s">
        <v>19</v>
      </c>
      <c r="C14" s="208" t="s">
        <v>250</v>
      </c>
      <c r="D14" s="209"/>
      <c r="E14" s="209"/>
      <c r="F14" s="30" t="s">
        <v>12</v>
      </c>
      <c r="G14" s="40">
        <v>0</v>
      </c>
      <c r="H14" s="30" t="s">
        <v>15</v>
      </c>
      <c r="I14" s="32">
        <f>IF(OR(P14="Disq",P14="Abd"),P14,(L14*1)+(M14*2)+(N14*3)+(O14*5)+P14)</f>
        <v>5</v>
      </c>
      <c r="J14" s="30">
        <f>SUM(K14:O14)</f>
        <v>13</v>
      </c>
      <c r="K14" s="8">
        <v>10</v>
      </c>
      <c r="L14" s="9">
        <v>1</v>
      </c>
      <c r="M14" s="9">
        <v>2</v>
      </c>
      <c r="N14" s="9"/>
      <c r="O14" s="9"/>
      <c r="P14" s="10"/>
      <c r="Q14" s="1"/>
      <c r="R14" s="2"/>
      <c r="T14" s="182"/>
    </row>
    <row r="15" spans="1:20" ht="14.25" customHeight="1">
      <c r="A15" s="36"/>
      <c r="B15" s="197">
        <f>VLOOKUP(B12,Attribution_des_points,2,FALSE)</f>
        <v>17</v>
      </c>
      <c r="C15" s="209"/>
      <c r="D15" s="209"/>
      <c r="E15" s="209"/>
      <c r="F15" s="30" t="s">
        <v>13</v>
      </c>
      <c r="G15" s="41">
        <v>0.7166666666666667</v>
      </c>
      <c r="H15" s="30" t="s">
        <v>16</v>
      </c>
      <c r="I15" s="32">
        <f>IF(OR(P15="Disq",P15="Abd"),P15,(L15*1)+(M15*2)+(N15*3)+(O15*5)+P15)</f>
        <v>1</v>
      </c>
      <c r="J15" s="30">
        <f>SUM(K15:O15)</f>
        <v>13</v>
      </c>
      <c r="K15" s="8">
        <v>12</v>
      </c>
      <c r="L15" s="9">
        <v>1</v>
      </c>
      <c r="M15" s="9"/>
      <c r="N15" s="9"/>
      <c r="O15" s="9"/>
      <c r="P15" s="10"/>
      <c r="Q15" s="1"/>
      <c r="T15" s="182"/>
    </row>
    <row r="16" spans="1:20" ht="14.25" customHeight="1">
      <c r="A16" s="36"/>
      <c r="B16" s="199"/>
      <c r="C16" s="210"/>
      <c r="D16" s="210"/>
      <c r="E16" s="210"/>
      <c r="F16" s="34" t="s">
        <v>27</v>
      </c>
      <c r="G16" s="42">
        <f>IF(G15=0,0,G15-G13)</f>
        <v>0.30625</v>
      </c>
      <c r="H16" s="35" t="s">
        <v>25</v>
      </c>
      <c r="I16" s="32">
        <f>IF(OR(P16="Disq",P16="Abd"),P16,(L16*1)+(M16*2)+(N16*3)+(O16*5)+P16)</f>
        <v>0</v>
      </c>
      <c r="J16" s="30">
        <f>SUM(K16:O16)</f>
        <v>0</v>
      </c>
      <c r="K16" s="11"/>
      <c r="L16" s="12"/>
      <c r="M16" s="12"/>
      <c r="N16" s="12"/>
      <c r="O16" s="12"/>
      <c r="P16" s="13"/>
      <c r="Q16" s="1"/>
      <c r="T16" s="182"/>
    </row>
    <row r="17" spans="1:20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"/>
      <c r="T17" s="182"/>
    </row>
    <row r="18" spans="1:20" ht="39" customHeight="1">
      <c r="A18" s="36"/>
      <c r="B18" s="24" t="s">
        <v>18</v>
      </c>
      <c r="C18" s="25">
        <v>153</v>
      </c>
      <c r="D18" s="200" t="s">
        <v>112</v>
      </c>
      <c r="E18" s="201"/>
      <c r="F18" s="183" t="s">
        <v>17</v>
      </c>
      <c r="G18" s="190">
        <f>IF(SUM(J20:J23)=0,0,(SUM(L20:L23)*1+SUM(M20:M23)*2+SUM(N20:N23)*3+SUM(O20:O23)*5)/SUM(J20:J23))</f>
        <v>0.3333333333333333</v>
      </c>
      <c r="H18" s="202" t="s">
        <v>9</v>
      </c>
      <c r="I18" s="202" t="s">
        <v>10</v>
      </c>
      <c r="J18" s="192" t="s">
        <v>33</v>
      </c>
      <c r="K18" s="187" t="s">
        <v>32</v>
      </c>
      <c r="L18" s="187"/>
      <c r="M18" s="26">
        <f>R20</f>
        <v>0</v>
      </c>
      <c r="N18" s="188" t="s">
        <v>31</v>
      </c>
      <c r="O18" s="189"/>
      <c r="P18" s="27">
        <f>IF(OR(P20="Disq",P21="Disq",P22="Disq",P23="Disq",R20="HC"),"Disq",IF(OR(P20="Abd",P21="Abd",P22="Abd",P23="Abd"),"Abd",SUM(I20:I23)+M18))</f>
        <v>13</v>
      </c>
      <c r="Q18" s="1"/>
      <c r="T18" s="182">
        <f>P18</f>
        <v>13</v>
      </c>
    </row>
    <row r="19" spans="1:20" ht="14.25" customHeight="1">
      <c r="A19" s="36"/>
      <c r="B19" s="204">
        <v>3</v>
      </c>
      <c r="C19" s="28" t="s">
        <v>182</v>
      </c>
      <c r="D19" s="206" t="s">
        <v>113</v>
      </c>
      <c r="E19" s="207"/>
      <c r="F19" s="184"/>
      <c r="G19" s="191"/>
      <c r="H19" s="203"/>
      <c r="I19" s="203"/>
      <c r="J19" s="193"/>
      <c r="K19" s="29" t="s">
        <v>2</v>
      </c>
      <c r="L19" s="29" t="s">
        <v>3</v>
      </c>
      <c r="M19" s="29" t="s">
        <v>4</v>
      </c>
      <c r="N19" s="29" t="s">
        <v>5</v>
      </c>
      <c r="O19" s="29" t="s">
        <v>6</v>
      </c>
      <c r="P19" s="29" t="s">
        <v>7</v>
      </c>
      <c r="Q19" s="1"/>
      <c r="T19" s="182"/>
    </row>
    <row r="20" spans="1:23" ht="14.25" customHeight="1">
      <c r="A20" s="36"/>
      <c r="B20" s="205"/>
      <c r="C20" s="28" t="s">
        <v>41</v>
      </c>
      <c r="D20" s="207"/>
      <c r="E20" s="207"/>
      <c r="F20" s="30" t="s">
        <v>11</v>
      </c>
      <c r="G20" s="40">
        <v>0.3833333333333333</v>
      </c>
      <c r="H20" s="31" t="s">
        <v>14</v>
      </c>
      <c r="I20" s="32">
        <f>IF(OR(P20="Disq",P20="Abd"),P20,(L20*1)+(M20*2)+(N20*3)+(O20*5)+P20)</f>
        <v>8</v>
      </c>
      <c r="J20" s="31">
        <f>SUM(K20:O20)</f>
        <v>13</v>
      </c>
      <c r="K20" s="5">
        <v>11</v>
      </c>
      <c r="L20" s="6">
        <v>0</v>
      </c>
      <c r="M20" s="6">
        <v>0</v>
      </c>
      <c r="N20" s="6">
        <v>1</v>
      </c>
      <c r="O20" s="6">
        <v>1</v>
      </c>
      <c r="P20" s="7"/>
      <c r="Q20" s="1"/>
      <c r="R20" s="2">
        <f>IF(G22&gt;$O$2,"HC",0)</f>
        <v>0</v>
      </c>
      <c r="T20" s="182"/>
      <c r="U20">
        <f>SUM(K20:K23)</f>
        <v>33</v>
      </c>
      <c r="V20">
        <f>SUM(L20:L23)</f>
        <v>3</v>
      </c>
      <c r="W20">
        <f>SUM(M20:M23)</f>
        <v>1</v>
      </c>
    </row>
    <row r="21" spans="1:20" ht="14.25" customHeight="1">
      <c r="A21" s="36"/>
      <c r="B21" s="33" t="s">
        <v>19</v>
      </c>
      <c r="C21" s="208" t="s">
        <v>84</v>
      </c>
      <c r="D21" s="209"/>
      <c r="E21" s="209"/>
      <c r="F21" s="30" t="s">
        <v>12</v>
      </c>
      <c r="G21" s="40">
        <v>0</v>
      </c>
      <c r="H21" s="30" t="s">
        <v>15</v>
      </c>
      <c r="I21" s="32">
        <f>IF(OR(P21="Disq",P21="Abd"),P21,(L21*1)+(M21*2)+(N21*3)+(O21*5)+P21)</f>
        <v>3</v>
      </c>
      <c r="J21" s="30">
        <f>SUM(K21:O21)</f>
        <v>13</v>
      </c>
      <c r="K21" s="8">
        <v>10</v>
      </c>
      <c r="L21" s="9">
        <v>3</v>
      </c>
      <c r="M21" s="9"/>
      <c r="N21" s="9"/>
      <c r="O21" s="9"/>
      <c r="P21" s="10"/>
      <c r="Q21" s="1"/>
      <c r="R21" s="2"/>
      <c r="T21" s="182"/>
    </row>
    <row r="22" spans="1:20" ht="14.25" customHeight="1">
      <c r="A22" s="36"/>
      <c r="B22" s="197">
        <f>VLOOKUP(B19,Attribution_des_points,2,FALSE)</f>
        <v>15</v>
      </c>
      <c r="C22" s="209"/>
      <c r="D22" s="209"/>
      <c r="E22" s="209"/>
      <c r="F22" s="30" t="s">
        <v>13</v>
      </c>
      <c r="G22" s="41">
        <v>0.5694444444444444</v>
      </c>
      <c r="H22" s="30" t="s">
        <v>16</v>
      </c>
      <c r="I22" s="32">
        <f>IF(OR(P22="Disq",P22="Abd"),P22,(L22*1)+(M22*2)+(N22*3)+(O22*5)+P22)</f>
        <v>2</v>
      </c>
      <c r="J22" s="30">
        <f>SUM(K22:O22)</f>
        <v>13</v>
      </c>
      <c r="K22" s="8">
        <v>12</v>
      </c>
      <c r="L22" s="9">
        <v>0</v>
      </c>
      <c r="M22" s="9">
        <v>1</v>
      </c>
      <c r="N22" s="9"/>
      <c r="O22" s="9"/>
      <c r="P22" s="10"/>
      <c r="Q22" s="1"/>
      <c r="T22" s="182"/>
    </row>
    <row r="23" spans="1:20" ht="14.25" customHeight="1">
      <c r="A23" s="36"/>
      <c r="B23" s="199"/>
      <c r="C23" s="210"/>
      <c r="D23" s="210"/>
      <c r="E23" s="210"/>
      <c r="F23" s="34" t="s">
        <v>27</v>
      </c>
      <c r="G23" s="42">
        <f>IF(G22=0,0,G22-G20)</f>
        <v>0.18611111111111112</v>
      </c>
      <c r="H23" s="35" t="s">
        <v>25</v>
      </c>
      <c r="I23" s="32">
        <f>IF(OR(P23="Disq",P23="Abd"),P23,(L23*1)+(M23*2)+(N23*3)+(O23*5)+P23)</f>
        <v>0</v>
      </c>
      <c r="J23" s="30">
        <f>SUM(K23:O23)</f>
        <v>0</v>
      </c>
      <c r="K23" s="11"/>
      <c r="L23" s="12"/>
      <c r="M23" s="12"/>
      <c r="N23" s="12"/>
      <c r="O23" s="12"/>
      <c r="P23" s="13"/>
      <c r="Q23" s="1"/>
      <c r="T23" s="182"/>
    </row>
    <row r="24" spans="1:20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1"/>
      <c r="T24" s="182"/>
    </row>
    <row r="25" spans="1:20" ht="39" customHeight="1">
      <c r="A25" s="36"/>
      <c r="B25" s="24" t="s">
        <v>18</v>
      </c>
      <c r="C25" s="25">
        <v>156</v>
      </c>
      <c r="D25" s="200" t="s">
        <v>56</v>
      </c>
      <c r="E25" s="201"/>
      <c r="F25" s="183" t="s">
        <v>17</v>
      </c>
      <c r="G25" s="190">
        <f>IF(SUM(J27:J30)=0,0,(SUM(L27:L30)*1+SUM(M27:M30)*2+SUM(N27:N30)*3+SUM(O27:O30)*5)/SUM(J27:J30))</f>
        <v>0.46153846153846156</v>
      </c>
      <c r="H25" s="202" t="s">
        <v>9</v>
      </c>
      <c r="I25" s="202" t="s">
        <v>10</v>
      </c>
      <c r="J25" s="192" t="s">
        <v>33</v>
      </c>
      <c r="K25" s="187" t="s">
        <v>32</v>
      </c>
      <c r="L25" s="187"/>
      <c r="M25" s="26">
        <f>R27</f>
        <v>0</v>
      </c>
      <c r="N25" s="188" t="s">
        <v>31</v>
      </c>
      <c r="O25" s="189"/>
      <c r="P25" s="27">
        <f>IF(OR(P27="Disq",P28="Disq",P29="Disq",P30="Disq",R27="HC"),"Disq",IF(OR(P27="Abd",P28="Abd",P29="Abd",P30="Abd"),"Abd",SUM(I27:I30)+M25))</f>
        <v>18</v>
      </c>
      <c r="Q25" s="1"/>
      <c r="T25" s="182">
        <f>P25</f>
        <v>18</v>
      </c>
    </row>
    <row r="26" spans="1:20" ht="14.25" customHeight="1">
      <c r="A26" s="36"/>
      <c r="B26" s="204">
        <v>4</v>
      </c>
      <c r="C26" s="28" t="s">
        <v>260</v>
      </c>
      <c r="D26" s="206" t="s">
        <v>104</v>
      </c>
      <c r="E26" s="207"/>
      <c r="F26" s="184"/>
      <c r="G26" s="191"/>
      <c r="H26" s="203"/>
      <c r="I26" s="203"/>
      <c r="J26" s="193"/>
      <c r="K26" s="29" t="s">
        <v>2</v>
      </c>
      <c r="L26" s="29" t="s">
        <v>3</v>
      </c>
      <c r="M26" s="29" t="s">
        <v>4</v>
      </c>
      <c r="N26" s="29" t="s">
        <v>5</v>
      </c>
      <c r="O26" s="29" t="s">
        <v>6</v>
      </c>
      <c r="P26" s="29" t="s">
        <v>7</v>
      </c>
      <c r="Q26" s="1"/>
      <c r="T26" s="182"/>
    </row>
    <row r="27" spans="1:23" ht="14.25" customHeight="1">
      <c r="A27" s="36"/>
      <c r="B27" s="205"/>
      <c r="C27" s="28" t="s">
        <v>71</v>
      </c>
      <c r="D27" s="207"/>
      <c r="E27" s="207"/>
      <c r="F27" s="30" t="s">
        <v>11</v>
      </c>
      <c r="G27" s="40">
        <v>0.4277777777777778</v>
      </c>
      <c r="H27" s="31" t="s">
        <v>14</v>
      </c>
      <c r="I27" s="32">
        <f>IF(OR(P27="Disq",P27="Abd"),P27,(L27*1)+(M27*2)+(N27*3)+(O27*5)+P27)</f>
        <v>9</v>
      </c>
      <c r="J27" s="31">
        <f>SUM(K27:O27)</f>
        <v>13</v>
      </c>
      <c r="K27" s="5">
        <v>9</v>
      </c>
      <c r="L27" s="6">
        <v>2</v>
      </c>
      <c r="M27" s="6">
        <v>1</v>
      </c>
      <c r="N27" s="6">
        <v>0</v>
      </c>
      <c r="O27" s="6">
        <v>1</v>
      </c>
      <c r="P27" s="7"/>
      <c r="Q27" s="1"/>
      <c r="R27" s="2">
        <f>IF(G29&gt;$O$2,"HC",0)</f>
        <v>0</v>
      </c>
      <c r="T27" s="182"/>
      <c r="U27">
        <f>SUM(K27:K30)</f>
        <v>31</v>
      </c>
      <c r="V27">
        <f>SUM(L27:L30)</f>
        <v>2</v>
      </c>
      <c r="W27">
        <f>SUM(M27:M30)</f>
        <v>4</v>
      </c>
    </row>
    <row r="28" spans="1:20" ht="14.25" customHeight="1">
      <c r="A28" s="36"/>
      <c r="B28" s="33" t="s">
        <v>19</v>
      </c>
      <c r="C28" s="208" t="s">
        <v>257</v>
      </c>
      <c r="D28" s="209"/>
      <c r="E28" s="209"/>
      <c r="F28" s="30" t="s">
        <v>12</v>
      </c>
      <c r="G28" s="40">
        <v>0</v>
      </c>
      <c r="H28" s="30" t="s">
        <v>15</v>
      </c>
      <c r="I28" s="32">
        <f>IF(OR(P28="Disq",P28="Abd"),P28,(L28*1)+(M28*2)+(N28*3)+(O28*5)+P28)</f>
        <v>7</v>
      </c>
      <c r="J28" s="30">
        <f>SUM(K28:O28)</f>
        <v>13</v>
      </c>
      <c r="K28" s="8">
        <v>10</v>
      </c>
      <c r="L28" s="9">
        <v>0</v>
      </c>
      <c r="M28" s="9">
        <v>2</v>
      </c>
      <c r="N28" s="9">
        <v>1</v>
      </c>
      <c r="O28" s="9"/>
      <c r="P28" s="10"/>
      <c r="Q28" s="1"/>
      <c r="R28" s="2"/>
      <c r="T28" s="182"/>
    </row>
    <row r="29" spans="1:20" ht="14.25" customHeight="1">
      <c r="A29" s="36"/>
      <c r="B29" s="197">
        <f>VLOOKUP(B26,Attribution_des_points,2,FALSE)</f>
        <v>13</v>
      </c>
      <c r="C29" s="209"/>
      <c r="D29" s="209"/>
      <c r="E29" s="209"/>
      <c r="F29" s="30" t="s">
        <v>13</v>
      </c>
      <c r="G29" s="41">
        <v>0.7166666666666667</v>
      </c>
      <c r="H29" s="30" t="s">
        <v>16</v>
      </c>
      <c r="I29" s="32">
        <f>IF(OR(P29="Disq",P29="Abd"),P29,(L29*1)+(M29*2)+(N29*3)+(O29*5)+P29)</f>
        <v>2</v>
      </c>
      <c r="J29" s="30">
        <f>SUM(K29:O29)</f>
        <v>13</v>
      </c>
      <c r="K29" s="8">
        <v>12</v>
      </c>
      <c r="L29" s="9">
        <v>0</v>
      </c>
      <c r="M29" s="9">
        <v>1</v>
      </c>
      <c r="N29" s="9"/>
      <c r="O29" s="9"/>
      <c r="P29" s="10"/>
      <c r="Q29" s="1"/>
      <c r="T29" s="182"/>
    </row>
    <row r="30" spans="1:20" ht="14.25" customHeight="1">
      <c r="A30" s="36"/>
      <c r="B30" s="199"/>
      <c r="C30" s="210"/>
      <c r="D30" s="210"/>
      <c r="E30" s="210"/>
      <c r="F30" s="34" t="s">
        <v>27</v>
      </c>
      <c r="G30" s="42">
        <f>IF(G29=0,0,G29-G27)</f>
        <v>0.28888888888888886</v>
      </c>
      <c r="H30" s="35" t="s">
        <v>25</v>
      </c>
      <c r="I30" s="32">
        <f>IF(OR(P30="Disq",P30="Abd"),P30,(L30*1)+(M30*2)+(N30*3)+(O30*5)+P30)</f>
        <v>0</v>
      </c>
      <c r="J30" s="30">
        <f>SUM(K30:O30)</f>
        <v>0</v>
      </c>
      <c r="K30" s="11"/>
      <c r="L30" s="12"/>
      <c r="M30" s="12"/>
      <c r="N30" s="12"/>
      <c r="O30" s="12"/>
      <c r="P30" s="13"/>
      <c r="Q30" s="1"/>
      <c r="T30" s="182"/>
    </row>
    <row r="31" spans="1:20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1"/>
      <c r="T31" s="182"/>
    </row>
    <row r="32" spans="1:20" ht="39" customHeight="1">
      <c r="A32" s="36"/>
      <c r="B32" s="24" t="s">
        <v>18</v>
      </c>
      <c r="C32" s="25">
        <v>152</v>
      </c>
      <c r="D32" s="200" t="s">
        <v>38</v>
      </c>
      <c r="E32" s="201"/>
      <c r="F32" s="183" t="s">
        <v>17</v>
      </c>
      <c r="G32" s="190">
        <f>IF(SUM(J34:J37)=0,0,(SUM(L34:L37)*1+SUM(M34:M37)*2+SUM(N34:N37)*3+SUM(O34:O37)*5)/SUM(J34:J37))</f>
        <v>0.5128205128205128</v>
      </c>
      <c r="H32" s="202" t="s">
        <v>9</v>
      </c>
      <c r="I32" s="202" t="s">
        <v>10</v>
      </c>
      <c r="J32" s="192" t="s">
        <v>33</v>
      </c>
      <c r="K32" s="187" t="s">
        <v>32</v>
      </c>
      <c r="L32" s="187"/>
      <c r="M32" s="26">
        <f>R34</f>
        <v>0</v>
      </c>
      <c r="N32" s="188" t="s">
        <v>31</v>
      </c>
      <c r="O32" s="189"/>
      <c r="P32" s="27">
        <f>IF(OR(P34="Disq",P35="Disq",P36="Disq",P37="Disq",R34="HC"),"Disq",IF(OR(P34="Abd",P35="Abd",P36="Abd",P37="Abd"),"Abd",SUM(I34:I37)+M32))</f>
        <v>20</v>
      </c>
      <c r="Q32" s="1"/>
      <c r="T32" s="182">
        <f>P32</f>
        <v>20</v>
      </c>
    </row>
    <row r="33" spans="1:20" ht="14.25" customHeight="1">
      <c r="A33" s="36"/>
      <c r="B33" s="204">
        <v>5</v>
      </c>
      <c r="C33" s="28" t="s">
        <v>181</v>
      </c>
      <c r="D33" s="206" t="s">
        <v>111</v>
      </c>
      <c r="E33" s="207"/>
      <c r="F33" s="184"/>
      <c r="G33" s="191"/>
      <c r="H33" s="203"/>
      <c r="I33" s="203"/>
      <c r="J33" s="193"/>
      <c r="K33" s="29" t="s">
        <v>2</v>
      </c>
      <c r="L33" s="29" t="s">
        <v>3</v>
      </c>
      <c r="M33" s="29" t="s">
        <v>4</v>
      </c>
      <c r="N33" s="29" t="s">
        <v>5</v>
      </c>
      <c r="O33" s="29" t="s">
        <v>6</v>
      </c>
      <c r="P33" s="29" t="s">
        <v>7</v>
      </c>
      <c r="Q33" s="1"/>
      <c r="T33" s="182"/>
    </row>
    <row r="34" spans="1:23" ht="14.25" customHeight="1">
      <c r="A34" s="36"/>
      <c r="B34" s="205"/>
      <c r="C34" s="28" t="s">
        <v>41</v>
      </c>
      <c r="D34" s="207"/>
      <c r="E34" s="207"/>
      <c r="F34" s="30" t="s">
        <v>11</v>
      </c>
      <c r="G34" s="40">
        <v>0.3826388888888889</v>
      </c>
      <c r="H34" s="31" t="s">
        <v>14</v>
      </c>
      <c r="I34" s="32">
        <f>IF(OR(P34="Disq",P34="Abd"),P34,(L34*1)+(M34*2)+(N34*3)+(O34*5)+P34)</f>
        <v>9</v>
      </c>
      <c r="J34" s="31">
        <f>SUM(K34:O34)</f>
        <v>13</v>
      </c>
      <c r="K34" s="5">
        <v>9</v>
      </c>
      <c r="L34" s="6">
        <v>1</v>
      </c>
      <c r="M34" s="6">
        <v>1</v>
      </c>
      <c r="N34" s="6">
        <v>2</v>
      </c>
      <c r="O34" s="6"/>
      <c r="P34" s="7"/>
      <c r="Q34" s="1"/>
      <c r="R34" s="2">
        <f>IF(G36&gt;$O$2,"HC",0)</f>
        <v>0</v>
      </c>
      <c r="T34" s="182"/>
      <c r="U34">
        <f>SUM(K34:K37)</f>
        <v>28</v>
      </c>
      <c r="V34">
        <f>SUM(L34:L37)</f>
        <v>5</v>
      </c>
      <c r="W34">
        <f>SUM(M34:M37)</f>
        <v>3</v>
      </c>
    </row>
    <row r="35" spans="1:20" ht="14.25" customHeight="1">
      <c r="A35" s="36"/>
      <c r="B35" s="33" t="s">
        <v>19</v>
      </c>
      <c r="C35" s="208" t="s">
        <v>40</v>
      </c>
      <c r="D35" s="209"/>
      <c r="E35" s="209"/>
      <c r="F35" s="30" t="s">
        <v>12</v>
      </c>
      <c r="G35" s="40">
        <v>0</v>
      </c>
      <c r="H35" s="30" t="s">
        <v>15</v>
      </c>
      <c r="I35" s="32">
        <f>IF(OR(P35="Disq",P35="Abd"),P35,(L35*1)+(M35*2)+(N35*3)+(O35*5)+P35)</f>
        <v>4</v>
      </c>
      <c r="J35" s="30">
        <f>SUM(K35:O35)</f>
        <v>13</v>
      </c>
      <c r="K35" s="8">
        <v>10</v>
      </c>
      <c r="L35" s="9">
        <v>2</v>
      </c>
      <c r="M35" s="9">
        <v>1</v>
      </c>
      <c r="N35" s="9"/>
      <c r="O35" s="9"/>
      <c r="P35" s="10"/>
      <c r="Q35" s="1"/>
      <c r="R35" s="2"/>
      <c r="T35" s="182"/>
    </row>
    <row r="36" spans="1:20" ht="14.25" customHeight="1">
      <c r="A36" s="36"/>
      <c r="B36" s="197">
        <f>VLOOKUP(B33,Attribution_des_points,2,FALSE)</f>
        <v>11</v>
      </c>
      <c r="C36" s="209"/>
      <c r="D36" s="209"/>
      <c r="E36" s="209"/>
      <c r="F36" s="30" t="s">
        <v>13</v>
      </c>
      <c r="G36" s="41">
        <v>0.5673611111111111</v>
      </c>
      <c r="H36" s="30" t="s">
        <v>16</v>
      </c>
      <c r="I36" s="32">
        <f>IF(OR(P36="Disq",P36="Abd"),P36,(L36*1)+(M36*2)+(N36*3)+(O36*5)+P36)</f>
        <v>7</v>
      </c>
      <c r="J36" s="30">
        <f>SUM(K36:O36)</f>
        <v>13</v>
      </c>
      <c r="K36" s="8">
        <v>9</v>
      </c>
      <c r="L36" s="9">
        <v>2</v>
      </c>
      <c r="M36" s="9">
        <v>1</v>
      </c>
      <c r="N36" s="9">
        <v>1</v>
      </c>
      <c r="O36" s="9"/>
      <c r="P36" s="10"/>
      <c r="Q36" s="1"/>
      <c r="T36" s="182"/>
    </row>
    <row r="37" spans="1:20" ht="14.25" customHeight="1">
      <c r="A37" s="36"/>
      <c r="B37" s="199"/>
      <c r="C37" s="210"/>
      <c r="D37" s="210"/>
      <c r="E37" s="210"/>
      <c r="F37" s="34" t="s">
        <v>27</v>
      </c>
      <c r="G37" s="42">
        <f>IF(G36=0,0,G36-G34)</f>
        <v>0.18472222222222218</v>
      </c>
      <c r="H37" s="35" t="s">
        <v>25</v>
      </c>
      <c r="I37" s="32">
        <f>IF(OR(P37="Disq",P37="Abd"),P37,(L37*1)+(M37*2)+(N37*3)+(O37*5)+P37)</f>
        <v>0</v>
      </c>
      <c r="J37" s="30">
        <f>SUM(K37:O37)</f>
        <v>0</v>
      </c>
      <c r="K37" s="11"/>
      <c r="L37" s="12"/>
      <c r="M37" s="12"/>
      <c r="N37" s="12"/>
      <c r="O37" s="12"/>
      <c r="P37" s="13"/>
      <c r="Q37" s="1"/>
      <c r="T37" s="182"/>
    </row>
    <row r="38" spans="1:20" ht="12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1"/>
      <c r="T38" s="182"/>
    </row>
    <row r="39" spans="1:20" ht="39" customHeight="1">
      <c r="A39" s="36"/>
      <c r="B39" s="24" t="s">
        <v>18</v>
      </c>
      <c r="C39" s="25">
        <v>160</v>
      </c>
      <c r="D39" s="200" t="s">
        <v>342</v>
      </c>
      <c r="E39" s="201"/>
      <c r="F39" s="183" t="s">
        <v>17</v>
      </c>
      <c r="G39" s="190">
        <f>IF(SUM(J41:J44)=0,0,(SUM(L41:L44)*1+SUM(M41:M44)*2+SUM(N41:N44)*3+SUM(O41:O44)*5)/SUM(J41:J44))</f>
        <v>0.8205128205128205</v>
      </c>
      <c r="H39" s="202" t="s">
        <v>9</v>
      </c>
      <c r="I39" s="202" t="s">
        <v>10</v>
      </c>
      <c r="J39" s="192" t="s">
        <v>33</v>
      </c>
      <c r="K39" s="187" t="s">
        <v>32</v>
      </c>
      <c r="L39" s="187"/>
      <c r="M39" s="26">
        <f>R41</f>
        <v>0</v>
      </c>
      <c r="N39" s="188" t="s">
        <v>31</v>
      </c>
      <c r="O39" s="189"/>
      <c r="P39" s="27">
        <f>IF(OR(P41="Disq",P42="Disq",P43="Disq",P44="Disq",R41="HC"),"Disq",IF(OR(P41="Abd",P42="Abd",P43="Abd",P44="Abd"),"Abd",SUM(I41:I44)+M39))</f>
        <v>32</v>
      </c>
      <c r="Q39" s="1"/>
      <c r="T39" s="182">
        <f>P39</f>
        <v>32</v>
      </c>
    </row>
    <row r="40" spans="1:20" ht="14.25" customHeight="1">
      <c r="A40" s="36"/>
      <c r="B40" s="204">
        <v>6</v>
      </c>
      <c r="C40" s="28" t="s">
        <v>344</v>
      </c>
      <c r="D40" s="206" t="s">
        <v>98</v>
      </c>
      <c r="E40" s="207"/>
      <c r="F40" s="184"/>
      <c r="G40" s="191"/>
      <c r="H40" s="203"/>
      <c r="I40" s="203"/>
      <c r="J40" s="193"/>
      <c r="K40" s="29" t="s">
        <v>2</v>
      </c>
      <c r="L40" s="29" t="s">
        <v>3</v>
      </c>
      <c r="M40" s="29" t="s">
        <v>4</v>
      </c>
      <c r="N40" s="29" t="s">
        <v>5</v>
      </c>
      <c r="O40" s="29" t="s">
        <v>6</v>
      </c>
      <c r="P40" s="29" t="s">
        <v>7</v>
      </c>
      <c r="Q40" s="1"/>
      <c r="T40" s="182"/>
    </row>
    <row r="41" spans="1:23" ht="14.25" customHeight="1">
      <c r="A41" s="36"/>
      <c r="B41" s="205"/>
      <c r="C41" s="28" t="s">
        <v>71</v>
      </c>
      <c r="D41" s="207"/>
      <c r="E41" s="207"/>
      <c r="F41" s="30" t="s">
        <v>11</v>
      </c>
      <c r="G41" s="40">
        <v>0.40138888888888885</v>
      </c>
      <c r="H41" s="31" t="s">
        <v>14</v>
      </c>
      <c r="I41" s="32">
        <f>IF(OR(P41="Disq",P41="Abd"),P41,(L41*1)+(M41*2)+(N41*3)+(O41*5)+P41)</f>
        <v>14</v>
      </c>
      <c r="J41" s="31">
        <f>SUM(K41:O41)</f>
        <v>13</v>
      </c>
      <c r="K41" s="5">
        <v>6</v>
      </c>
      <c r="L41" s="6">
        <v>3</v>
      </c>
      <c r="M41" s="6">
        <v>1</v>
      </c>
      <c r="N41" s="6">
        <v>3</v>
      </c>
      <c r="O41" s="6"/>
      <c r="P41" s="7"/>
      <c r="Q41" s="1"/>
      <c r="R41" s="2">
        <f>IF(G43&gt;$O$2,"HC",0)</f>
        <v>0</v>
      </c>
      <c r="T41" s="182"/>
      <c r="U41">
        <f>SUM(K41:K44)</f>
        <v>23</v>
      </c>
      <c r="V41">
        <f>SUM(L41:L44)</f>
        <v>7</v>
      </c>
      <c r="W41">
        <f>SUM(M41:M44)</f>
        <v>2</v>
      </c>
    </row>
    <row r="42" spans="1:20" ht="14.25" customHeight="1">
      <c r="A42" s="36"/>
      <c r="B42" s="33" t="s">
        <v>19</v>
      </c>
      <c r="C42" s="208" t="s">
        <v>70</v>
      </c>
      <c r="D42" s="209"/>
      <c r="E42" s="209"/>
      <c r="F42" s="30" t="s">
        <v>12</v>
      </c>
      <c r="G42" s="40">
        <v>0</v>
      </c>
      <c r="H42" s="30" t="s">
        <v>15</v>
      </c>
      <c r="I42" s="32">
        <f>IF(OR(P42="Disq",P42="Abd"),P42,(L42*1)+(M42*2)+(N42*3)+(O42*5)+P42)</f>
        <v>12</v>
      </c>
      <c r="J42" s="30">
        <f>SUM(K42:O42)</f>
        <v>13</v>
      </c>
      <c r="K42" s="8">
        <v>7</v>
      </c>
      <c r="L42" s="9">
        <v>3</v>
      </c>
      <c r="M42" s="9">
        <v>0</v>
      </c>
      <c r="N42" s="9">
        <v>3</v>
      </c>
      <c r="O42" s="9"/>
      <c r="P42" s="10"/>
      <c r="Q42" s="1"/>
      <c r="R42" s="2"/>
      <c r="T42" s="182"/>
    </row>
    <row r="43" spans="1:20" ht="14.25" customHeight="1">
      <c r="A43" s="36"/>
      <c r="B43" s="197">
        <f>VLOOKUP(B40,Attribution_des_points,2,FALSE)</f>
        <v>10</v>
      </c>
      <c r="C43" s="209"/>
      <c r="D43" s="209"/>
      <c r="E43" s="209"/>
      <c r="F43" s="30" t="s">
        <v>13</v>
      </c>
      <c r="G43" s="41">
        <v>0.6263888888888889</v>
      </c>
      <c r="H43" s="30" t="s">
        <v>16</v>
      </c>
      <c r="I43" s="32">
        <f>IF(OR(P43="Disq",P43="Abd"),P43,(L43*1)+(M43*2)+(N43*3)+(O43*5)+P43)</f>
        <v>6</v>
      </c>
      <c r="J43" s="30">
        <f>SUM(K43:O43)</f>
        <v>13</v>
      </c>
      <c r="K43" s="8">
        <v>10</v>
      </c>
      <c r="L43" s="9">
        <v>1</v>
      </c>
      <c r="M43" s="9">
        <v>1</v>
      </c>
      <c r="N43" s="9">
        <v>1</v>
      </c>
      <c r="O43" s="9"/>
      <c r="P43" s="10"/>
      <c r="Q43" s="1"/>
      <c r="T43" s="182"/>
    </row>
    <row r="44" spans="1:20" ht="14.25" customHeight="1">
      <c r="A44" s="36"/>
      <c r="B44" s="199"/>
      <c r="C44" s="210"/>
      <c r="D44" s="210"/>
      <c r="E44" s="210"/>
      <c r="F44" s="34" t="s">
        <v>27</v>
      </c>
      <c r="G44" s="42">
        <f>IF(G43=0,0,G43-G41)</f>
        <v>0.22500000000000003</v>
      </c>
      <c r="H44" s="35" t="s">
        <v>25</v>
      </c>
      <c r="I44" s="32">
        <f>IF(OR(P44="Disq",P44="Abd"),P44,(L44*1)+(M44*2)+(N44*3)+(O44*5)+P44)</f>
        <v>0</v>
      </c>
      <c r="J44" s="30">
        <f>SUM(K44:O44)</f>
        <v>0</v>
      </c>
      <c r="K44" s="11"/>
      <c r="L44" s="12"/>
      <c r="M44" s="12"/>
      <c r="N44" s="12"/>
      <c r="O44" s="12"/>
      <c r="P44" s="13"/>
      <c r="Q44" s="1"/>
      <c r="T44" s="182"/>
    </row>
    <row r="45" spans="1:20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1"/>
      <c r="T45" s="182"/>
    </row>
    <row r="46" spans="1:20" ht="39" customHeight="1">
      <c r="A46" s="36"/>
      <c r="B46" s="24" t="s">
        <v>18</v>
      </c>
      <c r="C46" s="25">
        <v>157</v>
      </c>
      <c r="D46" s="200" t="s">
        <v>284</v>
      </c>
      <c r="E46" s="201"/>
      <c r="F46" s="183" t="s">
        <v>17</v>
      </c>
      <c r="G46" s="190">
        <f>IF(SUM(J48:J51)=0,0,(SUM(L48:L51)*1+SUM(M48:M51)*2+SUM(N48:N51)*3+SUM(O48:O51)*5)/SUM(J48:J51))</f>
        <v>0.8974358974358975</v>
      </c>
      <c r="H46" s="202" t="s">
        <v>9</v>
      </c>
      <c r="I46" s="202" t="s">
        <v>10</v>
      </c>
      <c r="J46" s="192" t="s">
        <v>33</v>
      </c>
      <c r="K46" s="187" t="s">
        <v>32</v>
      </c>
      <c r="L46" s="187"/>
      <c r="M46" s="26">
        <f>R48</f>
        <v>0</v>
      </c>
      <c r="N46" s="188" t="s">
        <v>31</v>
      </c>
      <c r="O46" s="189"/>
      <c r="P46" s="27">
        <f>IF(OR(P48="Disq",P49="Disq",P50="Disq",P51="Disq",R48="HC"),"Disq",IF(OR(P48="Abd",P49="Abd",P50="Abd",P51="Abd"),"Abd",SUM(I48:I51)+M46))</f>
        <v>35</v>
      </c>
      <c r="Q46" s="1"/>
      <c r="T46" s="182">
        <f>P46</f>
        <v>35</v>
      </c>
    </row>
    <row r="47" spans="1:20" ht="14.25" customHeight="1">
      <c r="A47" s="36"/>
      <c r="B47" s="204">
        <v>7</v>
      </c>
      <c r="C47" s="28" t="s">
        <v>306</v>
      </c>
      <c r="D47" s="206" t="s">
        <v>333</v>
      </c>
      <c r="E47" s="207"/>
      <c r="F47" s="184"/>
      <c r="G47" s="191"/>
      <c r="H47" s="203"/>
      <c r="I47" s="203"/>
      <c r="J47" s="193"/>
      <c r="K47" s="29" t="s">
        <v>2</v>
      </c>
      <c r="L47" s="29" t="s">
        <v>3</v>
      </c>
      <c r="M47" s="29" t="s">
        <v>4</v>
      </c>
      <c r="N47" s="29" t="s">
        <v>5</v>
      </c>
      <c r="O47" s="29" t="s">
        <v>6</v>
      </c>
      <c r="P47" s="29" t="s">
        <v>7</v>
      </c>
      <c r="Q47" s="1"/>
      <c r="T47" s="182"/>
    </row>
    <row r="48" spans="1:23" ht="14.25" customHeight="1">
      <c r="A48" s="36"/>
      <c r="B48" s="205"/>
      <c r="C48" s="28" t="s">
        <v>41</v>
      </c>
      <c r="D48" s="207"/>
      <c r="E48" s="207"/>
      <c r="F48" s="30" t="s">
        <v>11</v>
      </c>
      <c r="G48" s="40">
        <v>0.4166666666666667</v>
      </c>
      <c r="H48" s="31" t="s">
        <v>14</v>
      </c>
      <c r="I48" s="32">
        <f>IF(OR(P48="Disq",P48="Abd"),P48,(L48*1)+(M48*2)+(N48*3)+(O48*5)+P48)</f>
        <v>12</v>
      </c>
      <c r="J48" s="31">
        <f>SUM(K48:O48)</f>
        <v>13</v>
      </c>
      <c r="K48" s="5">
        <v>9</v>
      </c>
      <c r="L48" s="6">
        <v>0</v>
      </c>
      <c r="M48" s="6">
        <v>2</v>
      </c>
      <c r="N48" s="6">
        <v>1</v>
      </c>
      <c r="O48" s="6">
        <v>1</v>
      </c>
      <c r="P48" s="7"/>
      <c r="Q48" s="1"/>
      <c r="R48" s="2">
        <f>IF(G50&gt;$O$2,"HC",0)</f>
        <v>0</v>
      </c>
      <c r="T48" s="182"/>
      <c r="U48">
        <f>SUM(K48:K51)</f>
        <v>25</v>
      </c>
      <c r="V48">
        <f>SUM(L48:L51)</f>
        <v>4</v>
      </c>
      <c r="W48">
        <f>SUM(M48:M51)</f>
        <v>5</v>
      </c>
    </row>
    <row r="49" spans="1:20" ht="14.25" customHeight="1">
      <c r="A49" s="36"/>
      <c r="B49" s="33" t="s">
        <v>19</v>
      </c>
      <c r="C49" s="208" t="s">
        <v>43</v>
      </c>
      <c r="D49" s="209"/>
      <c r="E49" s="209"/>
      <c r="F49" s="30" t="s">
        <v>12</v>
      </c>
      <c r="G49" s="40">
        <v>0</v>
      </c>
      <c r="H49" s="30" t="s">
        <v>15</v>
      </c>
      <c r="I49" s="32">
        <f>IF(OR(P49="Disq",P49="Abd"),P49,(L49*1)+(M49*2)+(N49*3)+(O49*5)+P49)</f>
        <v>10</v>
      </c>
      <c r="J49" s="30">
        <f>SUM(K49:O49)</f>
        <v>13</v>
      </c>
      <c r="K49" s="8">
        <v>9</v>
      </c>
      <c r="L49" s="9">
        <v>2</v>
      </c>
      <c r="M49" s="9">
        <v>0</v>
      </c>
      <c r="N49" s="9">
        <v>1</v>
      </c>
      <c r="O49" s="9">
        <v>1</v>
      </c>
      <c r="P49" s="10"/>
      <c r="Q49" s="1"/>
      <c r="R49" s="2"/>
      <c r="T49" s="182"/>
    </row>
    <row r="50" spans="1:20" ht="14.25" customHeight="1">
      <c r="A50" s="36"/>
      <c r="B50" s="197">
        <f>VLOOKUP(B47,Attribution_des_points,2,FALSE)</f>
        <v>9</v>
      </c>
      <c r="C50" s="209"/>
      <c r="D50" s="209"/>
      <c r="E50" s="209"/>
      <c r="F50" s="30" t="s">
        <v>13</v>
      </c>
      <c r="G50" s="41">
        <v>0.686111111111111</v>
      </c>
      <c r="H50" s="30" t="s">
        <v>16</v>
      </c>
      <c r="I50" s="32">
        <f>IF(OR(P50="Disq",P50="Abd"),P50,(L50*1)+(M50*2)+(N50*3)+(O50*5)+P50)</f>
        <v>13</v>
      </c>
      <c r="J50" s="30">
        <f>SUM(K50:O50)</f>
        <v>13</v>
      </c>
      <c r="K50" s="8">
        <v>7</v>
      </c>
      <c r="L50" s="9">
        <v>2</v>
      </c>
      <c r="M50" s="9">
        <v>3</v>
      </c>
      <c r="N50" s="9">
        <v>0</v>
      </c>
      <c r="O50" s="9">
        <v>1</v>
      </c>
      <c r="P50" s="10"/>
      <c r="Q50" s="1"/>
      <c r="T50" s="182"/>
    </row>
    <row r="51" spans="1:20" ht="14.25" customHeight="1">
      <c r="A51" s="36"/>
      <c r="B51" s="199"/>
      <c r="C51" s="210"/>
      <c r="D51" s="210"/>
      <c r="E51" s="210"/>
      <c r="F51" s="34" t="s">
        <v>27</v>
      </c>
      <c r="G51" s="42">
        <f>IF(G50=0,0,G50-G48)</f>
        <v>0.2694444444444443</v>
      </c>
      <c r="H51" s="35" t="s">
        <v>25</v>
      </c>
      <c r="I51" s="32">
        <f>IF(OR(P51="Disq",P51="Abd"),P51,(L51*1)+(M51*2)+(N51*3)+(O51*5)+P51)</f>
        <v>0</v>
      </c>
      <c r="J51" s="30">
        <f>SUM(K51:O51)</f>
        <v>0</v>
      </c>
      <c r="K51" s="11"/>
      <c r="L51" s="12"/>
      <c r="M51" s="12"/>
      <c r="N51" s="12"/>
      <c r="O51" s="12"/>
      <c r="P51" s="13"/>
      <c r="Q51" s="1"/>
      <c r="T51" s="182"/>
    </row>
    <row r="52" spans="1:20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1"/>
      <c r="T52" s="182"/>
    </row>
    <row r="53" spans="1:20" ht="39" customHeight="1">
      <c r="A53" s="36"/>
      <c r="B53" s="24" t="s">
        <v>18</v>
      </c>
      <c r="C53" s="25">
        <v>154</v>
      </c>
      <c r="D53" s="200" t="s">
        <v>63</v>
      </c>
      <c r="E53" s="201"/>
      <c r="F53" s="183" t="s">
        <v>17</v>
      </c>
      <c r="G53" s="190">
        <f>IF(SUM(J55:J58)=0,0,(SUM(L55:L58)*1+SUM(M55:M58)*2+SUM(N55:N58)*3+SUM(O55:O58)*5)/SUM(J55:J58))</f>
        <v>1.0256410256410255</v>
      </c>
      <c r="H53" s="202" t="s">
        <v>9</v>
      </c>
      <c r="I53" s="202" t="s">
        <v>10</v>
      </c>
      <c r="J53" s="192" t="s">
        <v>33</v>
      </c>
      <c r="K53" s="187" t="s">
        <v>32</v>
      </c>
      <c r="L53" s="187"/>
      <c r="M53" s="26">
        <f>R55</f>
        <v>0</v>
      </c>
      <c r="N53" s="188" t="s">
        <v>31</v>
      </c>
      <c r="O53" s="189"/>
      <c r="P53" s="27">
        <f>IF(OR(P55="Disq",P56="Disq",P57="Disq",P58="Disq",R55="HC"),"Disq",IF(OR(P55="Abd",P56="Abd",P57="Abd",P58="Abd"),"Abd",SUM(I55:I58)+M53))</f>
        <v>40</v>
      </c>
      <c r="Q53" s="1"/>
      <c r="T53" s="182">
        <f>P53</f>
        <v>40</v>
      </c>
    </row>
    <row r="54" spans="1:20" ht="14.25" customHeight="1">
      <c r="A54" s="36"/>
      <c r="B54" s="204">
        <v>8</v>
      </c>
      <c r="C54" s="28" t="s">
        <v>356</v>
      </c>
      <c r="D54" s="206" t="s">
        <v>245</v>
      </c>
      <c r="E54" s="207"/>
      <c r="F54" s="184"/>
      <c r="G54" s="191"/>
      <c r="H54" s="203"/>
      <c r="I54" s="203"/>
      <c r="J54" s="193"/>
      <c r="K54" s="29" t="s">
        <v>2</v>
      </c>
      <c r="L54" s="29" t="s">
        <v>3</v>
      </c>
      <c r="M54" s="29" t="s">
        <v>4</v>
      </c>
      <c r="N54" s="29" t="s">
        <v>5</v>
      </c>
      <c r="O54" s="29" t="s">
        <v>6</v>
      </c>
      <c r="P54" s="29" t="s">
        <v>7</v>
      </c>
      <c r="Q54" s="1"/>
      <c r="T54" s="182"/>
    </row>
    <row r="55" spans="1:23" ht="14.25" customHeight="1">
      <c r="A55" s="36"/>
      <c r="B55" s="205"/>
      <c r="C55" s="28" t="s">
        <v>41</v>
      </c>
      <c r="D55" s="207"/>
      <c r="E55" s="207"/>
      <c r="F55" s="30" t="s">
        <v>11</v>
      </c>
      <c r="G55" s="40">
        <v>0.37986111111111115</v>
      </c>
      <c r="H55" s="31" t="s">
        <v>14</v>
      </c>
      <c r="I55" s="32">
        <f>IF(OR(P55="Disq",P55="Abd"),P55,(L55*1)+(M55*2)+(N55*3)+(O55*5)+P55)</f>
        <v>17</v>
      </c>
      <c r="J55" s="31">
        <f>SUM(K55:O55)</f>
        <v>13</v>
      </c>
      <c r="K55" s="5">
        <v>6</v>
      </c>
      <c r="L55" s="6">
        <v>2</v>
      </c>
      <c r="M55" s="6">
        <v>0</v>
      </c>
      <c r="N55" s="6">
        <v>5</v>
      </c>
      <c r="O55" s="6"/>
      <c r="P55" s="7"/>
      <c r="Q55" s="1"/>
      <c r="R55" s="2">
        <f>IF(G57&gt;$O$2,"HC",0)</f>
        <v>0</v>
      </c>
      <c r="T55" s="182"/>
      <c r="U55">
        <f>SUM(K55:K58)</f>
        <v>18</v>
      </c>
      <c r="V55">
        <f>SUM(L55:L58)</f>
        <v>10</v>
      </c>
      <c r="W55">
        <f>SUM(M55:M58)</f>
        <v>3</v>
      </c>
    </row>
    <row r="56" spans="1:20" ht="14.25" customHeight="1">
      <c r="A56" s="36"/>
      <c r="B56" s="33" t="s">
        <v>19</v>
      </c>
      <c r="C56" s="208" t="s">
        <v>40</v>
      </c>
      <c r="D56" s="209"/>
      <c r="E56" s="209"/>
      <c r="F56" s="30" t="s">
        <v>12</v>
      </c>
      <c r="G56" s="40">
        <v>0</v>
      </c>
      <c r="H56" s="30" t="s">
        <v>15</v>
      </c>
      <c r="I56" s="32">
        <f>IF(OR(P56="Disq",P56="Abd"),P56,(L56*1)+(M56*2)+(N56*3)+(O56*5)+P56)</f>
        <v>13</v>
      </c>
      <c r="J56" s="30">
        <f>SUM(K56:O56)</f>
        <v>13</v>
      </c>
      <c r="K56" s="8">
        <v>6</v>
      </c>
      <c r="L56" s="9">
        <v>3</v>
      </c>
      <c r="M56" s="9">
        <v>2</v>
      </c>
      <c r="N56" s="9">
        <v>2</v>
      </c>
      <c r="O56" s="9"/>
      <c r="P56" s="10"/>
      <c r="Q56" s="1"/>
      <c r="R56" s="2"/>
      <c r="T56" s="182"/>
    </row>
    <row r="57" spans="1:20" ht="14.25" customHeight="1">
      <c r="A57" s="36"/>
      <c r="B57" s="197">
        <f>VLOOKUP(B54,Attribution_des_points,2,FALSE)</f>
        <v>8</v>
      </c>
      <c r="C57" s="209"/>
      <c r="D57" s="209"/>
      <c r="E57" s="209"/>
      <c r="F57" s="30" t="s">
        <v>13</v>
      </c>
      <c r="G57" s="41">
        <v>0.6402777777777778</v>
      </c>
      <c r="H57" s="30" t="s">
        <v>16</v>
      </c>
      <c r="I57" s="32">
        <f>IF(OR(P57="Disq",P57="Abd"),P57,(L57*1)+(M57*2)+(N57*3)+(O57*5)+P57)</f>
        <v>10</v>
      </c>
      <c r="J57" s="30">
        <f>SUM(K57:O57)</f>
        <v>13</v>
      </c>
      <c r="K57" s="8">
        <v>6</v>
      </c>
      <c r="L57" s="9">
        <v>5</v>
      </c>
      <c r="M57" s="9">
        <v>1</v>
      </c>
      <c r="N57" s="9">
        <v>1</v>
      </c>
      <c r="O57" s="9"/>
      <c r="P57" s="10"/>
      <c r="Q57" s="1"/>
      <c r="T57" s="182"/>
    </row>
    <row r="58" spans="1:20" ht="14.25" customHeight="1">
      <c r="A58" s="36"/>
      <c r="B58" s="199"/>
      <c r="C58" s="210"/>
      <c r="D58" s="210"/>
      <c r="E58" s="210"/>
      <c r="F58" s="34" t="s">
        <v>27</v>
      </c>
      <c r="G58" s="42">
        <f>IF(G57=0,0,G57-G55)</f>
        <v>0.2604166666666667</v>
      </c>
      <c r="H58" s="35" t="s">
        <v>25</v>
      </c>
      <c r="I58" s="32">
        <f>IF(OR(P58="Disq",P58="Abd"),P58,(L58*1)+(M58*2)+(N58*3)+(O58*5)+P58)</f>
        <v>0</v>
      </c>
      <c r="J58" s="30">
        <f>SUM(K58:O58)</f>
        <v>0</v>
      </c>
      <c r="K58" s="11"/>
      <c r="L58" s="12"/>
      <c r="M58" s="12"/>
      <c r="N58" s="12"/>
      <c r="O58" s="12"/>
      <c r="P58" s="13"/>
      <c r="Q58" s="1"/>
      <c r="T58" s="182"/>
    </row>
    <row r="59" spans="1:20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1"/>
      <c r="T59" s="182"/>
    </row>
    <row r="60" spans="1:20" ht="39" customHeight="1">
      <c r="A60" s="36"/>
      <c r="B60" s="24" t="s">
        <v>18</v>
      </c>
      <c r="C60" s="25">
        <v>158</v>
      </c>
      <c r="D60" s="200" t="s">
        <v>124</v>
      </c>
      <c r="E60" s="201"/>
      <c r="F60" s="183" t="s">
        <v>17</v>
      </c>
      <c r="G60" s="190">
        <f>IF(SUM(J62:J65)=0,0,(SUM(L62:L65)*1+SUM(M62:M65)*2+SUM(N62:N65)*3+SUM(O62:O65)*5)/SUM(J62:J65))</f>
        <v>1.205128205128205</v>
      </c>
      <c r="H60" s="202" t="s">
        <v>9</v>
      </c>
      <c r="I60" s="202" t="s">
        <v>10</v>
      </c>
      <c r="J60" s="192" t="s">
        <v>33</v>
      </c>
      <c r="K60" s="187" t="s">
        <v>32</v>
      </c>
      <c r="L60" s="187"/>
      <c r="M60" s="26">
        <f>R62</f>
        <v>0</v>
      </c>
      <c r="N60" s="188" t="s">
        <v>31</v>
      </c>
      <c r="O60" s="189"/>
      <c r="P60" s="27">
        <f>IF(OR(P62="Disq",P63="Disq",P64="Disq",P65="Disq",R62="HC"),"Disq",IF(OR(P62="Abd",P63="Abd",P64="Abd",P65="Abd"),"Abd",SUM(I62:I65)+M60))</f>
        <v>47</v>
      </c>
      <c r="Q60" s="1"/>
      <c r="T60" s="182">
        <f>P60</f>
        <v>47</v>
      </c>
    </row>
    <row r="61" spans="1:20" ht="14.25" customHeight="1">
      <c r="A61" s="36"/>
      <c r="B61" s="204">
        <v>9</v>
      </c>
      <c r="C61" s="28" t="s">
        <v>187</v>
      </c>
      <c r="D61" s="206" t="s">
        <v>64</v>
      </c>
      <c r="E61" s="207"/>
      <c r="F61" s="184"/>
      <c r="G61" s="191"/>
      <c r="H61" s="203"/>
      <c r="I61" s="203"/>
      <c r="J61" s="193"/>
      <c r="K61" s="29" t="s">
        <v>2</v>
      </c>
      <c r="L61" s="29" t="s">
        <v>3</v>
      </c>
      <c r="M61" s="29" t="s">
        <v>4</v>
      </c>
      <c r="N61" s="29" t="s">
        <v>5</v>
      </c>
      <c r="O61" s="29" t="s">
        <v>6</v>
      </c>
      <c r="P61" s="29" t="s">
        <v>7</v>
      </c>
      <c r="Q61" s="1"/>
      <c r="T61" s="182"/>
    </row>
    <row r="62" spans="1:23" ht="14.25" customHeight="1">
      <c r="A62" s="36"/>
      <c r="B62" s="205"/>
      <c r="C62" s="28" t="s">
        <v>122</v>
      </c>
      <c r="D62" s="207"/>
      <c r="E62" s="207"/>
      <c r="F62" s="30" t="s">
        <v>11</v>
      </c>
      <c r="G62" s="40">
        <v>0.41805555555555557</v>
      </c>
      <c r="H62" s="31" t="s">
        <v>14</v>
      </c>
      <c r="I62" s="32">
        <f>IF(OR(P62="Disq",P62="Abd"),P62,(L62*1)+(M62*2)+(N62*3)+(O62*5)+P62)</f>
        <v>21</v>
      </c>
      <c r="J62" s="31">
        <f>SUM(K62:O62)</f>
        <v>13</v>
      </c>
      <c r="K62" s="5">
        <v>4</v>
      </c>
      <c r="L62" s="6">
        <v>4</v>
      </c>
      <c r="M62" s="6">
        <v>0</v>
      </c>
      <c r="N62" s="6">
        <v>4</v>
      </c>
      <c r="O62" s="6">
        <v>1</v>
      </c>
      <c r="P62" s="7"/>
      <c r="Q62" s="1"/>
      <c r="R62" s="2">
        <f>IF(G64&gt;$O$2,"HC",0)</f>
        <v>0</v>
      </c>
      <c r="T62" s="182"/>
      <c r="U62">
        <f>SUM(K62:K65)</f>
        <v>18</v>
      </c>
      <c r="V62">
        <f>SUM(L62:L65)</f>
        <v>9</v>
      </c>
      <c r="W62">
        <f>SUM(M62:M65)</f>
        <v>2</v>
      </c>
    </row>
    <row r="63" spans="1:20" ht="14.25" customHeight="1">
      <c r="A63" s="36"/>
      <c r="B63" s="33" t="s">
        <v>19</v>
      </c>
      <c r="C63" s="208" t="s">
        <v>45</v>
      </c>
      <c r="D63" s="209"/>
      <c r="E63" s="209"/>
      <c r="F63" s="30" t="s">
        <v>12</v>
      </c>
      <c r="G63" s="40">
        <v>0</v>
      </c>
      <c r="H63" s="30" t="s">
        <v>15</v>
      </c>
      <c r="I63" s="32">
        <f>IF(OR(P63="Disq",P63="Abd"),P63,(L63*1)+(M63*2)+(N63*3)+(O63*5)+P63)</f>
        <v>11</v>
      </c>
      <c r="J63" s="30">
        <f>SUM(K63:O63)</f>
        <v>13</v>
      </c>
      <c r="K63" s="8">
        <v>8</v>
      </c>
      <c r="L63" s="9">
        <v>2</v>
      </c>
      <c r="M63" s="9">
        <v>0</v>
      </c>
      <c r="N63" s="9">
        <v>3</v>
      </c>
      <c r="O63" s="9"/>
      <c r="P63" s="10"/>
      <c r="Q63" s="1"/>
      <c r="R63" s="2"/>
      <c r="T63" s="182"/>
    </row>
    <row r="64" spans="1:20" ht="14.25" customHeight="1">
      <c r="A64" s="36"/>
      <c r="B64" s="197">
        <f>VLOOKUP(B61,Attribution_des_points,2,FALSE)</f>
        <v>7</v>
      </c>
      <c r="C64" s="209"/>
      <c r="D64" s="209"/>
      <c r="E64" s="209"/>
      <c r="F64" s="30" t="s">
        <v>13</v>
      </c>
      <c r="G64" s="41">
        <v>0.6909722222222222</v>
      </c>
      <c r="H64" s="30" t="s">
        <v>16</v>
      </c>
      <c r="I64" s="32">
        <f>IF(OR(P64="Disq",P64="Abd"),P64,(L64*1)+(M64*2)+(N64*3)+(O64*5)+P64)</f>
        <v>15</v>
      </c>
      <c r="J64" s="30">
        <f>SUM(K64:O64)</f>
        <v>13</v>
      </c>
      <c r="K64" s="8">
        <v>6</v>
      </c>
      <c r="L64" s="9">
        <v>3</v>
      </c>
      <c r="M64" s="9">
        <v>2</v>
      </c>
      <c r="N64" s="9">
        <v>1</v>
      </c>
      <c r="O64" s="9">
        <v>1</v>
      </c>
      <c r="P64" s="10"/>
      <c r="Q64" s="1"/>
      <c r="T64" s="182"/>
    </row>
    <row r="65" spans="1:20" ht="14.25" customHeight="1">
      <c r="A65" s="36"/>
      <c r="B65" s="199"/>
      <c r="C65" s="210"/>
      <c r="D65" s="210"/>
      <c r="E65" s="210"/>
      <c r="F65" s="34" t="s">
        <v>27</v>
      </c>
      <c r="G65" s="42">
        <f>IF(G64=0,0,G64-G62)</f>
        <v>0.27291666666666664</v>
      </c>
      <c r="H65" s="35" t="s">
        <v>25</v>
      </c>
      <c r="I65" s="32">
        <f>IF(OR(P65="Disq",P65="Abd"),P65,(L65*1)+(M65*2)+(N65*3)+(O65*5)+P65)</f>
        <v>0</v>
      </c>
      <c r="J65" s="30">
        <f>SUM(K65:O65)</f>
        <v>0</v>
      </c>
      <c r="K65" s="11"/>
      <c r="L65" s="12"/>
      <c r="M65" s="12"/>
      <c r="N65" s="12"/>
      <c r="O65" s="12"/>
      <c r="P65" s="13"/>
      <c r="Q65" s="1"/>
      <c r="T65" s="182"/>
    </row>
    <row r="66" spans="1:20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1"/>
      <c r="T66" s="182"/>
    </row>
    <row r="67" spans="1:20" ht="39" customHeight="1">
      <c r="A67" s="36"/>
      <c r="B67" s="24" t="s">
        <v>18</v>
      </c>
      <c r="C67" s="25">
        <v>161</v>
      </c>
      <c r="D67" s="200" t="s">
        <v>345</v>
      </c>
      <c r="E67" s="201"/>
      <c r="F67" s="183" t="s">
        <v>17</v>
      </c>
      <c r="G67" s="190">
        <f>IF(SUM(J69:J72)=0,0,(SUM(L69:L72)*1+SUM(M69:M72)*2+SUM(N69:N72)*3+SUM(O69:O72)*5)/SUM(J69:J72))</f>
        <v>1.2307692307692308</v>
      </c>
      <c r="H67" s="202" t="s">
        <v>9</v>
      </c>
      <c r="I67" s="202" t="s">
        <v>10</v>
      </c>
      <c r="J67" s="192" t="s">
        <v>33</v>
      </c>
      <c r="K67" s="187" t="s">
        <v>32</v>
      </c>
      <c r="L67" s="187"/>
      <c r="M67" s="26">
        <f>R69</f>
        <v>0</v>
      </c>
      <c r="N67" s="188" t="s">
        <v>31</v>
      </c>
      <c r="O67" s="189"/>
      <c r="P67" s="27">
        <f>IF(OR(P69="Disq",P70="Disq",P71="Disq",P72="Disq",R69="HC"),"Disq",IF(OR(P69="Abd",P70="Abd",P71="Abd",P72="Abd"),"Abd",SUM(I69:I72)+M67))</f>
        <v>48</v>
      </c>
      <c r="Q67" s="1"/>
      <c r="T67" s="182">
        <f>P67</f>
        <v>48</v>
      </c>
    </row>
    <row r="68" spans="1:20" ht="14.25" customHeight="1">
      <c r="A68" s="36"/>
      <c r="B68" s="204">
        <v>10</v>
      </c>
      <c r="C68" s="28" t="s">
        <v>347</v>
      </c>
      <c r="D68" s="206" t="s">
        <v>346</v>
      </c>
      <c r="E68" s="207"/>
      <c r="F68" s="184"/>
      <c r="G68" s="191"/>
      <c r="H68" s="203"/>
      <c r="I68" s="203"/>
      <c r="J68" s="193"/>
      <c r="K68" s="29" t="s">
        <v>2</v>
      </c>
      <c r="L68" s="29" t="s">
        <v>3</v>
      </c>
      <c r="M68" s="29" t="s">
        <v>4</v>
      </c>
      <c r="N68" s="29" t="s">
        <v>5</v>
      </c>
      <c r="O68" s="29" t="s">
        <v>6</v>
      </c>
      <c r="P68" s="29" t="s">
        <v>7</v>
      </c>
      <c r="Q68" s="1"/>
      <c r="T68" s="182"/>
    </row>
    <row r="69" spans="1:23" ht="14.25" customHeight="1">
      <c r="A69" s="36"/>
      <c r="B69" s="205"/>
      <c r="C69" s="28" t="s">
        <v>71</v>
      </c>
      <c r="D69" s="207"/>
      <c r="E69" s="207"/>
      <c r="F69" s="30" t="s">
        <v>11</v>
      </c>
      <c r="G69" s="40">
        <v>0.4354166666666666</v>
      </c>
      <c r="H69" s="31" t="s">
        <v>14</v>
      </c>
      <c r="I69" s="32">
        <f>IF(OR(P69="Disq",P69="Abd"),P69,(L69*1)+(M69*2)+(N69*3)+(O69*5)+P69)</f>
        <v>22</v>
      </c>
      <c r="J69" s="31">
        <f>SUM(K69:O69)</f>
        <v>13</v>
      </c>
      <c r="K69" s="5">
        <v>4</v>
      </c>
      <c r="L69" s="6">
        <v>4</v>
      </c>
      <c r="M69" s="6">
        <v>1</v>
      </c>
      <c r="N69" s="6">
        <v>2</v>
      </c>
      <c r="O69" s="6">
        <v>2</v>
      </c>
      <c r="P69" s="7"/>
      <c r="Q69" s="1"/>
      <c r="R69" s="2">
        <f>IF(G71&gt;$O$2,"HC",0)</f>
        <v>0</v>
      </c>
      <c r="T69" s="182"/>
      <c r="U69">
        <f>SUM(K69:K72)</f>
        <v>20</v>
      </c>
      <c r="V69">
        <f>SUM(L69:L72)</f>
        <v>6</v>
      </c>
      <c r="W69">
        <f>SUM(M69:M72)</f>
        <v>3</v>
      </c>
    </row>
    <row r="70" spans="1:20" ht="14.25" customHeight="1">
      <c r="A70" s="36"/>
      <c r="B70" s="33" t="s">
        <v>19</v>
      </c>
      <c r="C70" s="208" t="s">
        <v>257</v>
      </c>
      <c r="D70" s="209"/>
      <c r="E70" s="209"/>
      <c r="F70" s="30" t="s">
        <v>12</v>
      </c>
      <c r="G70" s="40">
        <v>0</v>
      </c>
      <c r="H70" s="30" t="s">
        <v>15</v>
      </c>
      <c r="I70" s="32">
        <f>IF(OR(P70="Disq",P70="Abd"),P70,(L70*1)+(M70*2)+(N70*3)+(O70*5)+P70)</f>
        <v>14</v>
      </c>
      <c r="J70" s="30">
        <f>SUM(K70:O70)</f>
        <v>13</v>
      </c>
      <c r="K70" s="8">
        <v>8</v>
      </c>
      <c r="L70" s="9">
        <v>1</v>
      </c>
      <c r="M70" s="9">
        <v>1</v>
      </c>
      <c r="N70" s="9">
        <v>2</v>
      </c>
      <c r="O70" s="9">
        <v>1</v>
      </c>
      <c r="P70" s="10"/>
      <c r="Q70" s="1"/>
      <c r="R70" s="2"/>
      <c r="T70" s="182"/>
    </row>
    <row r="71" spans="1:20" ht="14.25" customHeight="1">
      <c r="A71" s="36"/>
      <c r="B71" s="197">
        <f>VLOOKUP(B68,Attribution_des_points,2,FALSE)</f>
        <v>6</v>
      </c>
      <c r="C71" s="209"/>
      <c r="D71" s="209"/>
      <c r="E71" s="209"/>
      <c r="F71" s="30" t="s">
        <v>13</v>
      </c>
      <c r="G71" s="41">
        <v>0.7076388888888889</v>
      </c>
      <c r="H71" s="30" t="s">
        <v>16</v>
      </c>
      <c r="I71" s="32">
        <f>IF(OR(P71="Disq",P71="Abd"),P71,(L71*1)+(M71*2)+(N71*3)+(O71*5)+P71)</f>
        <v>12</v>
      </c>
      <c r="J71" s="30">
        <f>SUM(K71:O71)</f>
        <v>13</v>
      </c>
      <c r="K71" s="8">
        <v>8</v>
      </c>
      <c r="L71" s="9">
        <v>1</v>
      </c>
      <c r="M71" s="9">
        <v>1</v>
      </c>
      <c r="N71" s="9">
        <v>3</v>
      </c>
      <c r="O71" s="9"/>
      <c r="P71" s="10"/>
      <c r="Q71" s="1"/>
      <c r="T71" s="182"/>
    </row>
    <row r="72" spans="1:20" ht="14.25" customHeight="1">
      <c r="A72" s="36"/>
      <c r="B72" s="199"/>
      <c r="C72" s="210"/>
      <c r="D72" s="210"/>
      <c r="E72" s="210"/>
      <c r="F72" s="34" t="s">
        <v>27</v>
      </c>
      <c r="G72" s="42">
        <f>IF(G71=0,0,G71-G69)</f>
        <v>0.2722222222222223</v>
      </c>
      <c r="H72" s="35" t="s">
        <v>25</v>
      </c>
      <c r="I72" s="32">
        <f>IF(OR(P72="Disq",P72="Abd"),P72,(L72*1)+(M72*2)+(N72*3)+(O72*5)+P72)</f>
        <v>0</v>
      </c>
      <c r="J72" s="30">
        <f>SUM(K72:O72)</f>
        <v>0</v>
      </c>
      <c r="K72" s="11"/>
      <c r="L72" s="12"/>
      <c r="M72" s="12"/>
      <c r="N72" s="12"/>
      <c r="O72" s="12"/>
      <c r="P72" s="13"/>
      <c r="Q72" s="1"/>
      <c r="T72" s="182"/>
    </row>
    <row r="73" spans="1:20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1"/>
      <c r="T73" s="182"/>
    </row>
    <row r="74" spans="1:20" ht="39" customHeight="1">
      <c r="A74" s="36"/>
      <c r="B74" s="24" t="s">
        <v>18</v>
      </c>
      <c r="C74" s="25">
        <v>159</v>
      </c>
      <c r="D74" s="200" t="s">
        <v>337</v>
      </c>
      <c r="E74" s="201"/>
      <c r="F74" s="183" t="s">
        <v>17</v>
      </c>
      <c r="G74" s="190">
        <f>IF(SUM(J76:J79)=0,0,(SUM(L76:L79)*1+SUM(M76:M79)*2+SUM(N76:N79)*3+SUM(O76:O79)*5)/SUM(J76:J79))</f>
        <v>1.4102564102564104</v>
      </c>
      <c r="H74" s="202" t="s">
        <v>9</v>
      </c>
      <c r="I74" s="202" t="s">
        <v>10</v>
      </c>
      <c r="J74" s="192" t="s">
        <v>33</v>
      </c>
      <c r="K74" s="187" t="s">
        <v>32</v>
      </c>
      <c r="L74" s="187"/>
      <c r="M74" s="26">
        <f>R76</f>
        <v>0</v>
      </c>
      <c r="N74" s="188" t="s">
        <v>31</v>
      </c>
      <c r="O74" s="189"/>
      <c r="P74" s="27">
        <f>IF(OR(P76="Disq",P77="Disq",P78="Disq",P79="Disq",R76="HC"),"Disq",IF(OR(P76="Abd",P77="Abd",P78="Abd",P79="Abd"),"Abd",SUM(I76:I79)+M74))</f>
        <v>55</v>
      </c>
      <c r="Q74" s="1"/>
      <c r="T74" s="182">
        <f>P74</f>
        <v>55</v>
      </c>
    </row>
    <row r="75" spans="1:20" ht="14.25" customHeight="1">
      <c r="A75" s="36"/>
      <c r="B75" s="204">
        <v>11</v>
      </c>
      <c r="C75" s="28" t="s">
        <v>338</v>
      </c>
      <c r="D75" s="206" t="s">
        <v>120</v>
      </c>
      <c r="E75" s="207"/>
      <c r="F75" s="184"/>
      <c r="G75" s="191"/>
      <c r="H75" s="203"/>
      <c r="I75" s="203"/>
      <c r="J75" s="193"/>
      <c r="K75" s="29" t="s">
        <v>2</v>
      </c>
      <c r="L75" s="29" t="s">
        <v>3</v>
      </c>
      <c r="M75" s="29" t="s">
        <v>4</v>
      </c>
      <c r="N75" s="29" t="s">
        <v>5</v>
      </c>
      <c r="O75" s="29" t="s">
        <v>6</v>
      </c>
      <c r="P75" s="29" t="s">
        <v>7</v>
      </c>
      <c r="Q75" s="1"/>
      <c r="T75" s="182"/>
    </row>
    <row r="76" spans="1:23" ht="14.25" customHeight="1">
      <c r="A76" s="36"/>
      <c r="B76" s="205"/>
      <c r="C76" s="28" t="s">
        <v>71</v>
      </c>
      <c r="D76" s="207"/>
      <c r="E76" s="207"/>
      <c r="F76" s="30" t="s">
        <v>11</v>
      </c>
      <c r="G76" s="40">
        <v>0.40972222222222227</v>
      </c>
      <c r="H76" s="31" t="s">
        <v>14</v>
      </c>
      <c r="I76" s="32">
        <f>IF(OR(P76="Disq",P76="Abd"),P76,(L76*1)+(M76*2)+(N76*3)+(O76*5)+P76)</f>
        <v>17</v>
      </c>
      <c r="J76" s="31">
        <f>SUM(K76:O76)</f>
        <v>13</v>
      </c>
      <c r="K76" s="5">
        <v>7</v>
      </c>
      <c r="L76" s="6">
        <v>1</v>
      </c>
      <c r="M76" s="6">
        <v>1</v>
      </c>
      <c r="N76" s="6">
        <v>3</v>
      </c>
      <c r="O76" s="6">
        <v>1</v>
      </c>
      <c r="P76" s="7"/>
      <c r="Q76" s="1"/>
      <c r="R76" s="2">
        <f>IF(G78&gt;$O$2,"HC",0)</f>
        <v>0</v>
      </c>
      <c r="T76" s="182"/>
      <c r="U76">
        <f>SUM(K76:K79)</f>
        <v>19</v>
      </c>
      <c r="V76">
        <f>SUM(L76:L79)</f>
        <v>6</v>
      </c>
      <c r="W76">
        <f>SUM(M76:M79)</f>
        <v>1</v>
      </c>
    </row>
    <row r="77" spans="1:20" ht="14.25" customHeight="1">
      <c r="A77" s="36"/>
      <c r="B77" s="33" t="s">
        <v>19</v>
      </c>
      <c r="C77" s="208" t="s">
        <v>257</v>
      </c>
      <c r="D77" s="209"/>
      <c r="E77" s="209"/>
      <c r="F77" s="30" t="s">
        <v>12</v>
      </c>
      <c r="G77" s="40">
        <v>0</v>
      </c>
      <c r="H77" s="30" t="s">
        <v>15</v>
      </c>
      <c r="I77" s="32">
        <f>IF(OR(P77="Disq",P77="Abd"),P77,(L77*1)+(M77*2)+(N77*3)+(O77*5)+P77)</f>
        <v>24</v>
      </c>
      <c r="J77" s="30">
        <f>SUM(K77:O77)</f>
        <v>13</v>
      </c>
      <c r="K77" s="8">
        <v>5</v>
      </c>
      <c r="L77" s="9">
        <v>2</v>
      </c>
      <c r="M77" s="9">
        <v>0</v>
      </c>
      <c r="N77" s="9">
        <v>4</v>
      </c>
      <c r="O77" s="9">
        <v>2</v>
      </c>
      <c r="P77" s="10"/>
      <c r="Q77" s="1"/>
      <c r="R77" s="2"/>
      <c r="T77" s="182"/>
    </row>
    <row r="78" spans="1:20" ht="14.25" customHeight="1">
      <c r="A78" s="36"/>
      <c r="B78" s="197">
        <f>VLOOKUP(B75,Attribution_des_points,2,FALSE)</f>
        <v>5</v>
      </c>
      <c r="C78" s="209"/>
      <c r="D78" s="209"/>
      <c r="E78" s="209"/>
      <c r="F78" s="30" t="s">
        <v>13</v>
      </c>
      <c r="G78" s="41">
        <v>0.6736111111111112</v>
      </c>
      <c r="H78" s="30" t="s">
        <v>16</v>
      </c>
      <c r="I78" s="32">
        <f>IF(OR(P78="Disq",P78="Abd"),P78,(L78*1)+(M78*2)+(N78*3)+(O78*5)+P78)</f>
        <v>14</v>
      </c>
      <c r="J78" s="30">
        <f>SUM(K78:O78)</f>
        <v>13</v>
      </c>
      <c r="K78" s="8">
        <v>7</v>
      </c>
      <c r="L78" s="9">
        <v>3</v>
      </c>
      <c r="M78" s="9">
        <v>0</v>
      </c>
      <c r="N78" s="9">
        <v>2</v>
      </c>
      <c r="O78" s="9">
        <v>1</v>
      </c>
      <c r="P78" s="10"/>
      <c r="Q78" s="1"/>
      <c r="T78" s="182"/>
    </row>
    <row r="79" spans="1:20" ht="14.25" customHeight="1">
      <c r="A79" s="36"/>
      <c r="B79" s="199"/>
      <c r="C79" s="210"/>
      <c r="D79" s="210"/>
      <c r="E79" s="210"/>
      <c r="F79" s="34" t="s">
        <v>27</v>
      </c>
      <c r="G79" s="42">
        <f>IF(G78=0,0,G78-G76)</f>
        <v>0.2638888888888889</v>
      </c>
      <c r="H79" s="35" t="s">
        <v>25</v>
      </c>
      <c r="I79" s="32">
        <f>IF(OR(P79="Disq",P79="Abd"),P79,(L79*1)+(M79*2)+(N79*3)+(O79*5)+P79)</f>
        <v>0</v>
      </c>
      <c r="J79" s="30">
        <f>SUM(K79:O79)</f>
        <v>0</v>
      </c>
      <c r="K79" s="11"/>
      <c r="L79" s="12"/>
      <c r="M79" s="12"/>
      <c r="N79" s="12"/>
      <c r="O79" s="12"/>
      <c r="P79" s="13"/>
      <c r="Q79" s="1"/>
      <c r="T79" s="182"/>
    </row>
    <row r="80" spans="1:20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1"/>
      <c r="T80" s="182"/>
    </row>
  </sheetData>
  <sheetProtection password="CC71" sheet="1" objects="1" scenarios="1" selectLockedCells="1" sort="0" autoFilter="0"/>
  <mergeCells count="146">
    <mergeCell ref="B2:E2"/>
    <mergeCell ref="H2:M2"/>
    <mergeCell ref="O2:P2"/>
    <mergeCell ref="D4:E4"/>
    <mergeCell ref="F4:F5"/>
    <mergeCell ref="G4:G5"/>
    <mergeCell ref="H4:H5"/>
    <mergeCell ref="I4:I5"/>
    <mergeCell ref="J4:J5"/>
    <mergeCell ref="K4:L4"/>
    <mergeCell ref="N4:O4"/>
    <mergeCell ref="T4:T10"/>
    <mergeCell ref="B5:B6"/>
    <mergeCell ref="D5:E6"/>
    <mergeCell ref="C7:E9"/>
    <mergeCell ref="B8:B9"/>
    <mergeCell ref="C35:E37"/>
    <mergeCell ref="B36:B37"/>
    <mergeCell ref="D33:E34"/>
    <mergeCell ref="B33:B34"/>
    <mergeCell ref="J32:J33"/>
    <mergeCell ref="I32:I33"/>
    <mergeCell ref="H32:H33"/>
    <mergeCell ref="G32:G33"/>
    <mergeCell ref="F32:F33"/>
    <mergeCell ref="D32:E32"/>
    <mergeCell ref="D18:E18"/>
    <mergeCell ref="F18:F19"/>
    <mergeCell ref="G18:G19"/>
    <mergeCell ref="H18:H19"/>
    <mergeCell ref="I18:I19"/>
    <mergeCell ref="H53:H54"/>
    <mergeCell ref="I53:I54"/>
    <mergeCell ref="J53:J54"/>
    <mergeCell ref="N18:O18"/>
    <mergeCell ref="T18:T24"/>
    <mergeCell ref="B19:B20"/>
    <mergeCell ref="D19:E20"/>
    <mergeCell ref="C21:E23"/>
    <mergeCell ref="B22:B23"/>
    <mergeCell ref="N32:O32"/>
    <mergeCell ref="K53:L53"/>
    <mergeCell ref="N53:O53"/>
    <mergeCell ref="T53:T59"/>
    <mergeCell ref="B54:B55"/>
    <mergeCell ref="D54:E55"/>
    <mergeCell ref="C56:E58"/>
    <mergeCell ref="B57:B58"/>
    <mergeCell ref="D53:E53"/>
    <mergeCell ref="F53:F54"/>
    <mergeCell ref="G53:G54"/>
    <mergeCell ref="T11:T17"/>
    <mergeCell ref="B12:B13"/>
    <mergeCell ref="D12:E13"/>
    <mergeCell ref="C14:E16"/>
    <mergeCell ref="B15:B16"/>
    <mergeCell ref="D11:E11"/>
    <mergeCell ref="F11:F12"/>
    <mergeCell ref="G11:G12"/>
    <mergeCell ref="H11:H12"/>
    <mergeCell ref="I11:I12"/>
    <mergeCell ref="G25:G26"/>
    <mergeCell ref="H25:H26"/>
    <mergeCell ref="I25:I26"/>
    <mergeCell ref="J25:J26"/>
    <mergeCell ref="K11:L11"/>
    <mergeCell ref="N11:O11"/>
    <mergeCell ref="J11:J12"/>
    <mergeCell ref="J18:J19"/>
    <mergeCell ref="K18:L18"/>
    <mergeCell ref="B26:B27"/>
    <mergeCell ref="D26:E27"/>
    <mergeCell ref="C28:E30"/>
    <mergeCell ref="B29:B30"/>
    <mergeCell ref="D25:E25"/>
    <mergeCell ref="F25:F26"/>
    <mergeCell ref="H46:H47"/>
    <mergeCell ref="I46:I47"/>
    <mergeCell ref="J46:J47"/>
    <mergeCell ref="K25:L25"/>
    <mergeCell ref="N25:O25"/>
    <mergeCell ref="T25:T31"/>
    <mergeCell ref="K32:L32"/>
    <mergeCell ref="T32:T38"/>
    <mergeCell ref="K46:L46"/>
    <mergeCell ref="N46:O46"/>
    <mergeCell ref="T46:T52"/>
    <mergeCell ref="B47:B48"/>
    <mergeCell ref="D47:E48"/>
    <mergeCell ref="C49:E51"/>
    <mergeCell ref="B50:B51"/>
    <mergeCell ref="D46:E46"/>
    <mergeCell ref="F46:F47"/>
    <mergeCell ref="G46:G47"/>
    <mergeCell ref="B61:B62"/>
    <mergeCell ref="D61:E62"/>
    <mergeCell ref="C63:E65"/>
    <mergeCell ref="B64:B65"/>
    <mergeCell ref="D60:E60"/>
    <mergeCell ref="F60:F61"/>
    <mergeCell ref="T74:T80"/>
    <mergeCell ref="B75:B76"/>
    <mergeCell ref="D75:E76"/>
    <mergeCell ref="C77:E79"/>
    <mergeCell ref="B78:B79"/>
    <mergeCell ref="D74:E74"/>
    <mergeCell ref="F74:F75"/>
    <mergeCell ref="G74:G75"/>
    <mergeCell ref="H74:H75"/>
    <mergeCell ref="I74:I75"/>
    <mergeCell ref="G39:G40"/>
    <mergeCell ref="H39:H40"/>
    <mergeCell ref="I39:I40"/>
    <mergeCell ref="J39:J40"/>
    <mergeCell ref="K74:L74"/>
    <mergeCell ref="N74:O74"/>
    <mergeCell ref="J74:J75"/>
    <mergeCell ref="K60:L60"/>
    <mergeCell ref="N60:O60"/>
    <mergeCell ref="G60:G61"/>
    <mergeCell ref="B40:B41"/>
    <mergeCell ref="D40:E41"/>
    <mergeCell ref="C42:E44"/>
    <mergeCell ref="B43:B44"/>
    <mergeCell ref="D39:E39"/>
    <mergeCell ref="F39:F40"/>
    <mergeCell ref="H67:H68"/>
    <mergeCell ref="I67:I68"/>
    <mergeCell ref="J67:J68"/>
    <mergeCell ref="K39:L39"/>
    <mergeCell ref="N39:O39"/>
    <mergeCell ref="T39:T45"/>
    <mergeCell ref="T60:T66"/>
    <mergeCell ref="H60:H61"/>
    <mergeCell ref="I60:I61"/>
    <mergeCell ref="J60:J61"/>
    <mergeCell ref="K67:L67"/>
    <mergeCell ref="N67:O67"/>
    <mergeCell ref="T67:T73"/>
    <mergeCell ref="B68:B69"/>
    <mergeCell ref="D68:E69"/>
    <mergeCell ref="C70:E72"/>
    <mergeCell ref="B71:B72"/>
    <mergeCell ref="D67:E67"/>
    <mergeCell ref="F67:F68"/>
    <mergeCell ref="G67:G68"/>
  </mergeCells>
  <dataValidations count="1">
    <dataValidation type="list" allowBlank="1" showDropDown="1" showInputMessage="1" showErrorMessage="1" sqref="J69:J72 J62:J65 J76:J79 J55:J58 J6:J9 J34:J37 J20:J23 J13:J16 J27:J30 J48:J51 J41:J44">
      <formula1>"0,1,2,3,5"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0" horizontalDpi="600" verticalDpi="600" orientation="landscape" paperSize="9" scale="84" r:id="rId1"/>
  <headerFooter>
    <oddHeader>&amp;L37 eme trial de LA BRESSE&amp;Rle 11/09/2016</oddHeader>
  </headerFooter>
  <rowBreaks count="2" manualBreakCount="2">
    <brk id="31" max="255" man="1"/>
    <brk id="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W94"/>
  <sheetViews>
    <sheetView showGridLines="0" view="pageBreakPreview" zoomScale="60" zoomScalePageLayoutView="0" workbookViewId="0" topLeftCell="A28">
      <selection activeCell="G6" sqref="G6"/>
    </sheetView>
  </sheetViews>
  <sheetFormatPr defaultColWidth="11.421875" defaultRowHeight="12.75"/>
  <cols>
    <col min="1" max="1" width="3.7109375" style="0" customWidth="1"/>
    <col min="2" max="2" width="10.7109375" style="0" customWidth="1"/>
    <col min="3" max="3" width="18.7109375" style="0" customWidth="1"/>
    <col min="4" max="5" width="15.7109375" style="0" customWidth="1"/>
    <col min="6" max="6" width="16.7109375" style="0" customWidth="1"/>
    <col min="7" max="7" width="15.7109375" style="0" customWidth="1"/>
    <col min="8" max="10" width="6.7109375" style="0" customWidth="1"/>
    <col min="11" max="15" width="8.7109375" style="0" customWidth="1"/>
    <col min="16" max="16" width="9.7109375" style="0" customWidth="1"/>
    <col min="17" max="17" width="3.7109375" style="0" customWidth="1"/>
    <col min="18" max="19" width="6.421875" style="0" hidden="1" customWidth="1"/>
    <col min="20" max="23" width="5.7109375" style="0" hidden="1" customWidth="1"/>
    <col min="24" max="33" width="5.7109375" style="0" customWidth="1"/>
  </cols>
  <sheetData>
    <row r="1" spans="1:17" ht="9.75" customHeight="1">
      <c r="A1" s="36"/>
      <c r="B1" s="36"/>
      <c r="C1" s="36"/>
      <c r="D1" s="36"/>
      <c r="E1" s="36"/>
      <c r="F1" s="36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30" customHeight="1">
      <c r="A2" s="36"/>
      <c r="B2" s="197" t="s">
        <v>30</v>
      </c>
      <c r="C2" s="197"/>
      <c r="D2" s="197"/>
      <c r="E2" s="198"/>
      <c r="F2" s="76" t="s">
        <v>24</v>
      </c>
      <c r="G2" s="75"/>
      <c r="H2" s="194" t="s">
        <v>262</v>
      </c>
      <c r="I2" s="195"/>
      <c r="J2" s="195"/>
      <c r="K2" s="195"/>
      <c r="L2" s="195"/>
      <c r="M2" s="196"/>
      <c r="N2" s="113"/>
      <c r="O2" s="185">
        <f>'Données Courses'!E6</f>
        <v>0.7291666666666666</v>
      </c>
      <c r="P2" s="186"/>
      <c r="Q2" s="1"/>
      <c r="S2">
        <f>COUNTA(T:T)</f>
        <v>13</v>
      </c>
      <c r="T2" s="3"/>
    </row>
    <row r="3" spans="1:17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"/>
    </row>
    <row r="4" spans="1:20" ht="39" customHeight="1">
      <c r="A4" s="36"/>
      <c r="B4" s="24" t="s">
        <v>18</v>
      </c>
      <c r="C4" s="25">
        <v>181</v>
      </c>
      <c r="D4" s="200" t="s">
        <v>135</v>
      </c>
      <c r="E4" s="201"/>
      <c r="F4" s="183" t="s">
        <v>17</v>
      </c>
      <c r="G4" s="190">
        <f>IF(SUM(J6:J9)=0,0,(SUM(L6:L9)*1+SUM(M6:M9)*2+SUM(N6:N9)*3+SUM(O6:O9)*5)/SUM(J6:J9))</f>
        <v>0.2692307692307692</v>
      </c>
      <c r="H4" s="202" t="s">
        <v>9</v>
      </c>
      <c r="I4" s="202" t="s">
        <v>10</v>
      </c>
      <c r="J4" s="192" t="s">
        <v>33</v>
      </c>
      <c r="K4" s="187" t="s">
        <v>32</v>
      </c>
      <c r="L4" s="187"/>
      <c r="M4" s="26">
        <f>R6</f>
        <v>0</v>
      </c>
      <c r="N4" s="188" t="s">
        <v>31</v>
      </c>
      <c r="O4" s="189"/>
      <c r="P4" s="27">
        <f>IF(OR(P6="Disq",P7="Disq",P8="Disq",P9="Disq",R6="HC"),"Disq",IF(OR(P6="Abd",P7="Abd",P8="Abd",P9="Abd"),"Abd",SUM(I6:I9)+M4))</f>
        <v>7</v>
      </c>
      <c r="Q4" s="1"/>
      <c r="T4" s="182">
        <f>P4</f>
        <v>7</v>
      </c>
    </row>
    <row r="5" spans="1:20" ht="14.25" customHeight="1">
      <c r="A5" s="36"/>
      <c r="B5" s="204">
        <v>1</v>
      </c>
      <c r="C5" s="28" t="s">
        <v>192</v>
      </c>
      <c r="D5" s="206" t="s">
        <v>136</v>
      </c>
      <c r="E5" s="207"/>
      <c r="F5" s="184"/>
      <c r="G5" s="191"/>
      <c r="H5" s="203"/>
      <c r="I5" s="203"/>
      <c r="J5" s="193"/>
      <c r="K5" s="29" t="s">
        <v>2</v>
      </c>
      <c r="L5" s="29" t="s">
        <v>3</v>
      </c>
      <c r="M5" s="29" t="s">
        <v>4</v>
      </c>
      <c r="N5" s="29" t="s">
        <v>5</v>
      </c>
      <c r="O5" s="29" t="s">
        <v>6</v>
      </c>
      <c r="P5" s="29" t="s">
        <v>7</v>
      </c>
      <c r="Q5" s="1"/>
      <c r="T5" s="182"/>
    </row>
    <row r="6" spans="1:23" ht="14.25" customHeight="1">
      <c r="A6" s="36"/>
      <c r="B6" s="205"/>
      <c r="C6" s="28" t="s">
        <v>41</v>
      </c>
      <c r="D6" s="207"/>
      <c r="E6" s="207"/>
      <c r="F6" s="30" t="s">
        <v>11</v>
      </c>
      <c r="G6" s="40">
        <v>0.3840277777777778</v>
      </c>
      <c r="H6" s="31" t="s">
        <v>14</v>
      </c>
      <c r="I6" s="32">
        <f>IF(OR(P6="Disq",P6="Abd"),P6,(L6*1)+(M6*2)+(N6*3)+(O6*5)+P6)</f>
        <v>6</v>
      </c>
      <c r="J6" s="31">
        <f>SUM(K6:O6)</f>
        <v>13</v>
      </c>
      <c r="K6" s="5">
        <v>11</v>
      </c>
      <c r="L6" s="6">
        <v>1</v>
      </c>
      <c r="M6" s="6">
        <v>0</v>
      </c>
      <c r="N6" s="6">
        <v>0</v>
      </c>
      <c r="O6" s="6">
        <v>1</v>
      </c>
      <c r="P6" s="7"/>
      <c r="Q6" s="1"/>
      <c r="R6" s="2">
        <f>IF(G8&gt;$O$2,"HC",0)</f>
        <v>0</v>
      </c>
      <c r="T6" s="182"/>
      <c r="U6">
        <f>SUM(K6:K9)</f>
        <v>23</v>
      </c>
      <c r="V6">
        <f>SUM(L6:L9)</f>
        <v>2</v>
      </c>
      <c r="W6">
        <f>SUM(M6:M9)</f>
        <v>0</v>
      </c>
    </row>
    <row r="7" spans="1:20" ht="14.25" customHeight="1">
      <c r="A7" s="36"/>
      <c r="B7" s="33" t="s">
        <v>19</v>
      </c>
      <c r="C7" s="208" t="s">
        <v>43</v>
      </c>
      <c r="D7" s="209"/>
      <c r="E7" s="209"/>
      <c r="F7" s="30" t="s">
        <v>12</v>
      </c>
      <c r="G7" s="40">
        <v>0</v>
      </c>
      <c r="H7" s="30" t="s">
        <v>15</v>
      </c>
      <c r="I7" s="32">
        <f>IF(OR(P7="Disq",P7="Abd"),P7,(L7*1)+(M7*2)+(N7*3)+(O7*5)+P7)</f>
        <v>1</v>
      </c>
      <c r="J7" s="30">
        <f>SUM(K7:O7)</f>
        <v>13</v>
      </c>
      <c r="K7" s="8">
        <v>12</v>
      </c>
      <c r="L7" s="9">
        <v>1</v>
      </c>
      <c r="M7" s="9"/>
      <c r="N7" s="9"/>
      <c r="O7" s="9"/>
      <c r="P7" s="10"/>
      <c r="Q7" s="1"/>
      <c r="R7" s="2"/>
      <c r="T7" s="182"/>
    </row>
    <row r="8" spans="1:20" ht="14.25" customHeight="1">
      <c r="A8" s="36"/>
      <c r="B8" s="197">
        <f>VLOOKUP(B5,Attribution_des_points,2,FALSE)</f>
        <v>20</v>
      </c>
      <c r="C8" s="209"/>
      <c r="D8" s="209"/>
      <c r="E8" s="209"/>
      <c r="F8" s="30" t="s">
        <v>13</v>
      </c>
      <c r="G8" s="41">
        <v>0</v>
      </c>
      <c r="H8" s="30" t="s">
        <v>16</v>
      </c>
      <c r="I8" s="32">
        <f>IF(OR(P8="Disq",P8="Abd"),P8,(L8*1)+(M8*2)+(N8*3)+(O8*5)+P8)</f>
        <v>0</v>
      </c>
      <c r="J8" s="30">
        <f>SUM(K8:O8)</f>
        <v>0</v>
      </c>
      <c r="K8" s="8"/>
      <c r="L8" s="9"/>
      <c r="M8" s="9"/>
      <c r="N8" s="9"/>
      <c r="O8" s="9"/>
      <c r="P8" s="10"/>
      <c r="Q8" s="1"/>
      <c r="T8" s="182"/>
    </row>
    <row r="9" spans="1:20" ht="14.25" customHeight="1">
      <c r="A9" s="36"/>
      <c r="B9" s="199"/>
      <c r="C9" s="210"/>
      <c r="D9" s="210"/>
      <c r="E9" s="210"/>
      <c r="F9" s="34" t="s">
        <v>27</v>
      </c>
      <c r="G9" s="42">
        <f>IF(G8=0,0,G8-G6)</f>
        <v>0</v>
      </c>
      <c r="H9" s="35" t="s">
        <v>25</v>
      </c>
      <c r="I9" s="32">
        <f>IF(OR(P9="Disq",P9="Abd"),P9,(L9*1)+(M9*2)+(N9*3)+(O9*5)+P9)</f>
        <v>0</v>
      </c>
      <c r="J9" s="30">
        <f>SUM(K9:O9)</f>
        <v>0</v>
      </c>
      <c r="K9" s="11"/>
      <c r="L9" s="12"/>
      <c r="M9" s="12"/>
      <c r="N9" s="12"/>
      <c r="O9" s="12"/>
      <c r="P9" s="13"/>
      <c r="Q9" s="1"/>
      <c r="T9" s="182"/>
    </row>
    <row r="10" spans="1:20" ht="12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1"/>
      <c r="T10" s="182"/>
    </row>
    <row r="11" spans="1:20" ht="39" customHeight="1">
      <c r="A11" s="36"/>
      <c r="B11" s="24" t="s">
        <v>18</v>
      </c>
      <c r="C11" s="25">
        <v>186</v>
      </c>
      <c r="D11" s="200" t="s">
        <v>291</v>
      </c>
      <c r="E11" s="201"/>
      <c r="F11" s="183" t="s">
        <v>17</v>
      </c>
      <c r="G11" s="190">
        <f>IF(SUM(J13:J16)=0,0,(SUM(L13:L16)*1+SUM(M13:M16)*2+SUM(N13:N16)*3+SUM(O13:O16)*5)/SUM(J13:J16))</f>
        <v>0.3076923076923077</v>
      </c>
      <c r="H11" s="202" t="s">
        <v>9</v>
      </c>
      <c r="I11" s="202" t="s">
        <v>10</v>
      </c>
      <c r="J11" s="192" t="s">
        <v>33</v>
      </c>
      <c r="K11" s="187" t="s">
        <v>32</v>
      </c>
      <c r="L11" s="187"/>
      <c r="M11" s="26">
        <f>R13</f>
        <v>0</v>
      </c>
      <c r="N11" s="188" t="s">
        <v>31</v>
      </c>
      <c r="O11" s="189"/>
      <c r="P11" s="27">
        <f>IF(OR(P13="Disq",P14="Disq",P15="Disq",P16="Disq",R13="HC"),"Disq",IF(OR(P13="Abd",P14="Abd",P15="Abd",P16="Abd"),"Abd",SUM(I13:I16)+M11))</f>
        <v>8</v>
      </c>
      <c r="Q11" s="1"/>
      <c r="T11" s="182">
        <f>P11</f>
        <v>8</v>
      </c>
    </row>
    <row r="12" spans="1:20" ht="14.25" customHeight="1">
      <c r="A12" s="36"/>
      <c r="B12" s="204">
        <v>2</v>
      </c>
      <c r="C12" s="28" t="s">
        <v>326</v>
      </c>
      <c r="D12" s="206" t="s">
        <v>325</v>
      </c>
      <c r="E12" s="207"/>
      <c r="F12" s="184"/>
      <c r="G12" s="191"/>
      <c r="H12" s="203"/>
      <c r="I12" s="203"/>
      <c r="J12" s="193"/>
      <c r="K12" s="29" t="s">
        <v>2</v>
      </c>
      <c r="L12" s="29" t="s">
        <v>3</v>
      </c>
      <c r="M12" s="29" t="s">
        <v>4</v>
      </c>
      <c r="N12" s="29" t="s">
        <v>5</v>
      </c>
      <c r="O12" s="29" t="s">
        <v>6</v>
      </c>
      <c r="P12" s="29" t="s">
        <v>7</v>
      </c>
      <c r="Q12" s="1"/>
      <c r="T12" s="182"/>
    </row>
    <row r="13" spans="1:23" ht="14.25" customHeight="1">
      <c r="A13" s="36"/>
      <c r="B13" s="205"/>
      <c r="C13" s="28" t="s">
        <v>41</v>
      </c>
      <c r="D13" s="207"/>
      <c r="E13" s="207"/>
      <c r="F13" s="30" t="s">
        <v>11</v>
      </c>
      <c r="G13" s="40">
        <v>0.37916666666666665</v>
      </c>
      <c r="H13" s="31" t="s">
        <v>14</v>
      </c>
      <c r="I13" s="32">
        <f>IF(OR(P13="Disq",P13="Abd"),P13,(L13*1)+(M13*2)+(N13*3)+(O13*5)+P13)</f>
        <v>2</v>
      </c>
      <c r="J13" s="31">
        <f>SUM(K13:O13)</f>
        <v>13</v>
      </c>
      <c r="K13" s="5">
        <v>12</v>
      </c>
      <c r="L13" s="6">
        <v>0</v>
      </c>
      <c r="M13" s="6">
        <v>1</v>
      </c>
      <c r="N13" s="6"/>
      <c r="O13" s="6"/>
      <c r="P13" s="7"/>
      <c r="Q13" s="1"/>
      <c r="R13" s="2">
        <f>IF(G15&gt;$O$2,"HC",0)</f>
        <v>0</v>
      </c>
      <c r="T13" s="182"/>
      <c r="U13">
        <f>SUM(K13:K16)</f>
        <v>21</v>
      </c>
      <c r="V13">
        <f>SUM(L13:L16)</f>
        <v>3</v>
      </c>
      <c r="W13">
        <f>SUM(M13:M16)</f>
        <v>1</v>
      </c>
    </row>
    <row r="14" spans="1:20" ht="14.25" customHeight="1">
      <c r="A14" s="36"/>
      <c r="B14" s="33" t="s">
        <v>19</v>
      </c>
      <c r="C14" s="208" t="s">
        <v>40</v>
      </c>
      <c r="D14" s="209"/>
      <c r="E14" s="209"/>
      <c r="F14" s="30" t="s">
        <v>12</v>
      </c>
      <c r="G14" s="40">
        <v>0</v>
      </c>
      <c r="H14" s="30" t="s">
        <v>15</v>
      </c>
      <c r="I14" s="32">
        <f>IF(OR(P14="Disq",P14="Abd"),P14,(L14*1)+(M14*2)+(N14*3)+(O14*5)+P14)</f>
        <v>6</v>
      </c>
      <c r="J14" s="30">
        <f>SUM(K14:O14)</f>
        <v>13</v>
      </c>
      <c r="K14" s="8">
        <v>9</v>
      </c>
      <c r="L14" s="9">
        <v>3</v>
      </c>
      <c r="M14" s="9">
        <v>0</v>
      </c>
      <c r="N14" s="9">
        <v>1</v>
      </c>
      <c r="O14" s="9"/>
      <c r="P14" s="10"/>
      <c r="Q14" s="1"/>
      <c r="R14" s="2"/>
      <c r="T14" s="182"/>
    </row>
    <row r="15" spans="1:20" ht="14.25" customHeight="1">
      <c r="A15" s="36"/>
      <c r="B15" s="197">
        <f>VLOOKUP(B12,Attribution_des_points,2,FALSE)</f>
        <v>17</v>
      </c>
      <c r="C15" s="209"/>
      <c r="D15" s="209"/>
      <c r="E15" s="209"/>
      <c r="F15" s="30" t="s">
        <v>13</v>
      </c>
      <c r="G15" s="41">
        <v>0.5513888888888888</v>
      </c>
      <c r="H15" s="30" t="s">
        <v>16</v>
      </c>
      <c r="I15" s="32">
        <f>IF(OR(P15="Disq",P15="Abd"),P15,(L15*1)+(M15*2)+(N15*3)+(O15*5)+P15)</f>
        <v>0</v>
      </c>
      <c r="J15" s="30">
        <f>SUM(K15:O15)</f>
        <v>0</v>
      </c>
      <c r="K15" s="8"/>
      <c r="L15" s="9"/>
      <c r="M15" s="9"/>
      <c r="N15" s="9"/>
      <c r="O15" s="9"/>
      <c r="P15" s="10"/>
      <c r="Q15" s="1"/>
      <c r="T15" s="182"/>
    </row>
    <row r="16" spans="1:20" ht="14.25" customHeight="1">
      <c r="A16" s="36"/>
      <c r="B16" s="199"/>
      <c r="C16" s="210"/>
      <c r="D16" s="210"/>
      <c r="E16" s="210"/>
      <c r="F16" s="34" t="s">
        <v>27</v>
      </c>
      <c r="G16" s="42">
        <f>IF(G15=0,0,G15-G13)</f>
        <v>0.17222222222222217</v>
      </c>
      <c r="H16" s="35" t="s">
        <v>25</v>
      </c>
      <c r="I16" s="32">
        <f>IF(OR(P16="Disq",P16="Abd"),P16,(L16*1)+(M16*2)+(N16*3)+(O16*5)+P16)</f>
        <v>0</v>
      </c>
      <c r="J16" s="30">
        <f>SUM(K16:O16)</f>
        <v>0</v>
      </c>
      <c r="K16" s="11"/>
      <c r="L16" s="12"/>
      <c r="M16" s="12"/>
      <c r="N16" s="12"/>
      <c r="O16" s="12"/>
      <c r="P16" s="13"/>
      <c r="Q16" s="1"/>
      <c r="T16" s="182"/>
    </row>
    <row r="17" spans="1:20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"/>
      <c r="T17" s="182"/>
    </row>
    <row r="18" spans="1:20" ht="39" customHeight="1">
      <c r="A18" s="36"/>
      <c r="B18" s="24" t="s">
        <v>18</v>
      </c>
      <c r="C18" s="25">
        <v>191</v>
      </c>
      <c r="D18" s="200" t="s">
        <v>334</v>
      </c>
      <c r="E18" s="201"/>
      <c r="F18" s="183" t="s">
        <v>17</v>
      </c>
      <c r="G18" s="190">
        <f>IF(SUM(J20:J23)=0,0,(SUM(L20:L23)*1+SUM(M20:M23)*2+SUM(N20:N23)*3+SUM(O20:O23)*5)/SUM(J20:J23))</f>
        <v>0.4230769230769231</v>
      </c>
      <c r="H18" s="202" t="s">
        <v>9</v>
      </c>
      <c r="I18" s="202" t="s">
        <v>10</v>
      </c>
      <c r="J18" s="192" t="s">
        <v>33</v>
      </c>
      <c r="K18" s="187" t="s">
        <v>32</v>
      </c>
      <c r="L18" s="187"/>
      <c r="M18" s="26">
        <f>R20</f>
        <v>0</v>
      </c>
      <c r="N18" s="188" t="s">
        <v>31</v>
      </c>
      <c r="O18" s="189"/>
      <c r="P18" s="27">
        <f>IF(OR(P20="Disq",P21="Disq",P22="Disq",P23="Disq",R20="HC"),"Disq",IF(OR(P20="Abd",P21="Abd",P22="Abd",P23="Abd"),"Abd",SUM(I20:I23)+M18))</f>
        <v>11</v>
      </c>
      <c r="Q18" s="1"/>
      <c r="T18" s="182">
        <f>P18</f>
        <v>11</v>
      </c>
    </row>
    <row r="19" spans="1:20" ht="14.25" customHeight="1">
      <c r="A19" s="36"/>
      <c r="B19" s="204">
        <v>3</v>
      </c>
      <c r="C19" s="28" t="s">
        <v>194</v>
      </c>
      <c r="D19" s="206" t="s">
        <v>335</v>
      </c>
      <c r="E19" s="207"/>
      <c r="F19" s="184"/>
      <c r="G19" s="191"/>
      <c r="H19" s="203"/>
      <c r="I19" s="203"/>
      <c r="J19" s="193"/>
      <c r="K19" s="29" t="s">
        <v>2</v>
      </c>
      <c r="L19" s="29" t="s">
        <v>3</v>
      </c>
      <c r="M19" s="29" t="s">
        <v>4</v>
      </c>
      <c r="N19" s="29" t="s">
        <v>5</v>
      </c>
      <c r="O19" s="29" t="s">
        <v>6</v>
      </c>
      <c r="P19" s="29" t="s">
        <v>7</v>
      </c>
      <c r="Q19" s="1"/>
      <c r="T19" s="182"/>
    </row>
    <row r="20" spans="1:23" ht="14.25" customHeight="1">
      <c r="A20" s="36"/>
      <c r="B20" s="205"/>
      <c r="C20" s="28" t="s">
        <v>41</v>
      </c>
      <c r="D20" s="207"/>
      <c r="E20" s="207"/>
      <c r="F20" s="30" t="s">
        <v>11</v>
      </c>
      <c r="G20" s="40">
        <v>0.39305555555555555</v>
      </c>
      <c r="H20" s="31" t="s">
        <v>14</v>
      </c>
      <c r="I20" s="32">
        <f>IF(OR(P20="Disq",P20="Abd"),P20,(L20*1)+(M20*2)+(N20*3)+(O20*5)+P20)</f>
        <v>8</v>
      </c>
      <c r="J20" s="31">
        <f>SUM(K20:O20)</f>
        <v>13</v>
      </c>
      <c r="K20" s="5">
        <v>8</v>
      </c>
      <c r="L20" s="6">
        <v>3</v>
      </c>
      <c r="M20" s="6">
        <v>1</v>
      </c>
      <c r="N20" s="6">
        <v>1</v>
      </c>
      <c r="O20" s="6"/>
      <c r="P20" s="7"/>
      <c r="Q20" s="1"/>
      <c r="R20" s="2">
        <f>IF(G22&gt;$O$2,"HC",0)</f>
        <v>0</v>
      </c>
      <c r="T20" s="182"/>
      <c r="U20">
        <f>SUM(K20:K23)</f>
        <v>18</v>
      </c>
      <c r="V20">
        <f>SUM(L20:L23)</f>
        <v>6</v>
      </c>
      <c r="W20">
        <f>SUM(M20:M23)</f>
        <v>1</v>
      </c>
    </row>
    <row r="21" spans="1:20" ht="14.25" customHeight="1">
      <c r="A21" s="36"/>
      <c r="B21" s="33" t="s">
        <v>19</v>
      </c>
      <c r="C21" s="208" t="s">
        <v>40</v>
      </c>
      <c r="D21" s="209"/>
      <c r="E21" s="209"/>
      <c r="F21" s="30" t="s">
        <v>12</v>
      </c>
      <c r="G21" s="40">
        <v>0</v>
      </c>
      <c r="H21" s="30" t="s">
        <v>15</v>
      </c>
      <c r="I21" s="32">
        <f>IF(OR(P21="Disq",P21="Abd"),P21,(L21*1)+(M21*2)+(N21*3)+(O21*5)+P21)</f>
        <v>3</v>
      </c>
      <c r="J21" s="30">
        <f>SUM(K21:O21)</f>
        <v>13</v>
      </c>
      <c r="K21" s="8">
        <v>10</v>
      </c>
      <c r="L21" s="9">
        <v>3</v>
      </c>
      <c r="M21" s="9"/>
      <c r="N21" s="9"/>
      <c r="O21" s="9"/>
      <c r="P21" s="10"/>
      <c r="Q21" s="1"/>
      <c r="R21" s="2"/>
      <c r="T21" s="182"/>
    </row>
    <row r="22" spans="1:20" ht="14.25" customHeight="1">
      <c r="A22" s="36"/>
      <c r="B22" s="197">
        <f>VLOOKUP(B19,Attribution_des_points,2,FALSE)</f>
        <v>15</v>
      </c>
      <c r="C22" s="209"/>
      <c r="D22" s="209"/>
      <c r="E22" s="209"/>
      <c r="F22" s="30" t="s">
        <v>13</v>
      </c>
      <c r="G22" s="41">
        <v>0.5743055555555555</v>
      </c>
      <c r="H22" s="30" t="s">
        <v>16</v>
      </c>
      <c r="I22" s="32">
        <f>IF(OR(P22="Disq",P22="Abd"),P22,(L22*1)+(M22*2)+(N22*3)+(O22*5)+P22)</f>
        <v>0</v>
      </c>
      <c r="J22" s="30">
        <f>SUM(K22:O22)</f>
        <v>0</v>
      </c>
      <c r="K22" s="8"/>
      <c r="L22" s="9"/>
      <c r="M22" s="9"/>
      <c r="N22" s="9"/>
      <c r="O22" s="9"/>
      <c r="P22" s="10"/>
      <c r="Q22" s="1"/>
      <c r="T22" s="182"/>
    </row>
    <row r="23" spans="1:20" ht="14.25" customHeight="1">
      <c r="A23" s="36"/>
      <c r="B23" s="199"/>
      <c r="C23" s="210"/>
      <c r="D23" s="210"/>
      <c r="E23" s="210"/>
      <c r="F23" s="34" t="s">
        <v>27</v>
      </c>
      <c r="G23" s="42">
        <f>IF(G22=0,0,G22-G20)</f>
        <v>0.18124999999999997</v>
      </c>
      <c r="H23" s="35" t="s">
        <v>25</v>
      </c>
      <c r="I23" s="32">
        <f>IF(OR(P23="Disq",P23="Abd"),P23,(L23*1)+(M23*2)+(N23*3)+(O23*5)+P23)</f>
        <v>0</v>
      </c>
      <c r="J23" s="30">
        <f>SUM(K23:O23)</f>
        <v>0</v>
      </c>
      <c r="K23" s="11"/>
      <c r="L23" s="12"/>
      <c r="M23" s="12"/>
      <c r="N23" s="12"/>
      <c r="O23" s="12"/>
      <c r="P23" s="13"/>
      <c r="Q23" s="1"/>
      <c r="T23" s="182"/>
    </row>
    <row r="24" spans="1:20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1"/>
      <c r="T24" s="182"/>
    </row>
    <row r="25" spans="1:20" ht="39" customHeight="1">
      <c r="A25" s="36"/>
      <c r="B25" s="24" t="s">
        <v>18</v>
      </c>
      <c r="C25" s="25">
        <v>184</v>
      </c>
      <c r="D25" s="200" t="s">
        <v>308</v>
      </c>
      <c r="E25" s="201"/>
      <c r="F25" s="183" t="s">
        <v>17</v>
      </c>
      <c r="G25" s="190">
        <f>IF(SUM(J27:J30)=0,0,(SUM(L27:L30)*1+SUM(M27:M30)*2+SUM(N27:N30)*3+SUM(O27:O30)*5)/SUM(J27:J30))</f>
        <v>0.46153846153846156</v>
      </c>
      <c r="H25" s="202" t="s">
        <v>9</v>
      </c>
      <c r="I25" s="202" t="s">
        <v>10</v>
      </c>
      <c r="J25" s="192" t="s">
        <v>33</v>
      </c>
      <c r="K25" s="187" t="s">
        <v>32</v>
      </c>
      <c r="L25" s="187"/>
      <c r="M25" s="26">
        <f>R27</f>
        <v>0</v>
      </c>
      <c r="N25" s="188" t="s">
        <v>31</v>
      </c>
      <c r="O25" s="189"/>
      <c r="P25" s="27">
        <f>IF(OR(P27="Disq",P28="Disq",P29="Disq",P30="Disq",R27="HC"),"Disq",IF(OR(P27="Abd",P28="Abd",P29="Abd",P30="Abd"),"Abd",SUM(I27:I30)+M25))</f>
        <v>12</v>
      </c>
      <c r="Q25" s="1"/>
      <c r="T25" s="182">
        <f>P25</f>
        <v>12</v>
      </c>
    </row>
    <row r="26" spans="1:20" ht="14.25" customHeight="1">
      <c r="A26" s="36"/>
      <c r="B26" s="204">
        <v>4</v>
      </c>
      <c r="C26" s="28" t="s">
        <v>275</v>
      </c>
      <c r="D26" s="206" t="s">
        <v>82</v>
      </c>
      <c r="E26" s="207"/>
      <c r="F26" s="184"/>
      <c r="G26" s="191"/>
      <c r="H26" s="203"/>
      <c r="I26" s="203"/>
      <c r="J26" s="193"/>
      <c r="K26" s="29" t="s">
        <v>2</v>
      </c>
      <c r="L26" s="29" t="s">
        <v>3</v>
      </c>
      <c r="M26" s="29" t="s">
        <v>4</v>
      </c>
      <c r="N26" s="29" t="s">
        <v>5</v>
      </c>
      <c r="O26" s="29" t="s">
        <v>6</v>
      </c>
      <c r="P26" s="29" t="s">
        <v>7</v>
      </c>
      <c r="Q26" s="1"/>
      <c r="T26" s="182"/>
    </row>
    <row r="27" spans="1:23" ht="14.25" customHeight="1">
      <c r="A27" s="36"/>
      <c r="B27" s="205"/>
      <c r="C27" s="28" t="s">
        <v>41</v>
      </c>
      <c r="D27" s="207"/>
      <c r="E27" s="207"/>
      <c r="F27" s="30" t="s">
        <v>11</v>
      </c>
      <c r="G27" s="40">
        <v>0.4159722222222222</v>
      </c>
      <c r="H27" s="31" t="s">
        <v>14</v>
      </c>
      <c r="I27" s="32">
        <f>IF(OR(P27="Disq",P27="Abd"),P27,(L27*1)+(M27*2)+(N27*3)+(O27*5)+P27)</f>
        <v>11</v>
      </c>
      <c r="J27" s="31">
        <f>SUM(K27:O27)</f>
        <v>13</v>
      </c>
      <c r="K27" s="5">
        <v>7</v>
      </c>
      <c r="L27" s="6">
        <v>4</v>
      </c>
      <c r="M27" s="6">
        <v>1</v>
      </c>
      <c r="N27" s="6">
        <v>0</v>
      </c>
      <c r="O27" s="6">
        <v>1</v>
      </c>
      <c r="P27" s="7"/>
      <c r="Q27" s="1"/>
      <c r="R27" s="2">
        <f>IF(G29&gt;$O$2,"HC",0)</f>
        <v>0</v>
      </c>
      <c r="T27" s="182"/>
      <c r="U27">
        <f>SUM(K27:K30)</f>
        <v>19</v>
      </c>
      <c r="V27">
        <f>SUM(L27:L30)</f>
        <v>5</v>
      </c>
      <c r="W27">
        <f>SUM(M27:M30)</f>
        <v>1</v>
      </c>
    </row>
    <row r="28" spans="1:20" ht="14.25" customHeight="1">
      <c r="A28" s="36"/>
      <c r="B28" s="33" t="s">
        <v>19</v>
      </c>
      <c r="C28" s="208" t="s">
        <v>50</v>
      </c>
      <c r="D28" s="209"/>
      <c r="E28" s="209"/>
      <c r="F28" s="30" t="s">
        <v>12</v>
      </c>
      <c r="G28" s="40">
        <v>0</v>
      </c>
      <c r="H28" s="30" t="s">
        <v>15</v>
      </c>
      <c r="I28" s="32">
        <f>IF(OR(P28="Disq",P28="Abd"),P28,(L28*1)+(M28*2)+(N28*3)+(O28*5)+P28)</f>
        <v>1</v>
      </c>
      <c r="J28" s="30">
        <f>SUM(K28:O28)</f>
        <v>13</v>
      </c>
      <c r="K28" s="8">
        <v>12</v>
      </c>
      <c r="L28" s="9">
        <v>1</v>
      </c>
      <c r="M28" s="9"/>
      <c r="N28" s="9"/>
      <c r="O28" s="9"/>
      <c r="P28" s="10"/>
      <c r="Q28" s="1"/>
      <c r="R28" s="2"/>
      <c r="T28" s="182"/>
    </row>
    <row r="29" spans="1:20" ht="14.25" customHeight="1">
      <c r="A29" s="36"/>
      <c r="B29" s="197">
        <f>VLOOKUP(B26,Attribution_des_points,2,FALSE)</f>
        <v>13</v>
      </c>
      <c r="C29" s="209"/>
      <c r="D29" s="209"/>
      <c r="E29" s="209"/>
      <c r="F29" s="30" t="s">
        <v>13</v>
      </c>
      <c r="G29" s="41">
        <v>0.6215277777777778</v>
      </c>
      <c r="H29" s="30" t="s">
        <v>16</v>
      </c>
      <c r="I29" s="32">
        <f>IF(OR(P29="Disq",P29="Abd"),P29,(L29*1)+(M29*2)+(N29*3)+(O29*5)+P29)</f>
        <v>0</v>
      </c>
      <c r="J29" s="30">
        <f>SUM(K29:O29)</f>
        <v>0</v>
      </c>
      <c r="K29" s="8"/>
      <c r="L29" s="9"/>
      <c r="M29" s="9"/>
      <c r="N29" s="9"/>
      <c r="O29" s="9"/>
      <c r="P29" s="10"/>
      <c r="Q29" s="1"/>
      <c r="T29" s="182"/>
    </row>
    <row r="30" spans="1:20" ht="14.25" customHeight="1">
      <c r="A30" s="36"/>
      <c r="B30" s="199"/>
      <c r="C30" s="210"/>
      <c r="D30" s="210"/>
      <c r="E30" s="210"/>
      <c r="F30" s="34" t="s">
        <v>27</v>
      </c>
      <c r="G30" s="42">
        <f>IF(G29=0,0,G29-G27)</f>
        <v>0.2055555555555556</v>
      </c>
      <c r="H30" s="35" t="s">
        <v>25</v>
      </c>
      <c r="I30" s="32">
        <f>IF(OR(P30="Disq",P30="Abd"),P30,(L30*1)+(M30*2)+(N30*3)+(O30*5)+P30)</f>
        <v>0</v>
      </c>
      <c r="J30" s="30">
        <f>SUM(K30:O30)</f>
        <v>0</v>
      </c>
      <c r="K30" s="11"/>
      <c r="L30" s="12"/>
      <c r="M30" s="12"/>
      <c r="N30" s="12"/>
      <c r="O30" s="12"/>
      <c r="P30" s="13"/>
      <c r="Q30" s="1"/>
      <c r="T30" s="182"/>
    </row>
    <row r="31" spans="1:20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1"/>
      <c r="T31" s="182"/>
    </row>
    <row r="32" spans="1:20" ht="39" customHeight="1">
      <c r="A32" s="36"/>
      <c r="B32" s="24" t="s">
        <v>18</v>
      </c>
      <c r="C32" s="25">
        <v>183</v>
      </c>
      <c r="D32" s="200" t="s">
        <v>309</v>
      </c>
      <c r="E32" s="201"/>
      <c r="F32" s="183" t="s">
        <v>17</v>
      </c>
      <c r="G32" s="190">
        <f>IF(SUM(J34:J37)=0,0,(SUM(L34:L37)*1+SUM(M34:M37)*2+SUM(N34:N37)*3+SUM(O34:O37)*5)/SUM(J34:J37))</f>
        <v>0.6153846153846154</v>
      </c>
      <c r="H32" s="202" t="s">
        <v>9</v>
      </c>
      <c r="I32" s="202" t="s">
        <v>10</v>
      </c>
      <c r="J32" s="192" t="s">
        <v>33</v>
      </c>
      <c r="K32" s="187" t="s">
        <v>32</v>
      </c>
      <c r="L32" s="187"/>
      <c r="M32" s="26">
        <f>R34</f>
        <v>0</v>
      </c>
      <c r="N32" s="188" t="s">
        <v>31</v>
      </c>
      <c r="O32" s="189"/>
      <c r="P32" s="27">
        <f>IF(OR(P34="Disq",P35="Disq",P36="Disq",P37="Disq",R34="HC"),"Disq",IF(OR(P34="Abd",P35="Abd",P36="Abd",P37="Abd"),"Abd",SUM(I34:I37)+M32))</f>
        <v>16</v>
      </c>
      <c r="Q32" s="1"/>
      <c r="T32" s="182">
        <f>P32</f>
        <v>16</v>
      </c>
    </row>
    <row r="33" spans="1:20" ht="14.25" customHeight="1">
      <c r="A33" s="36"/>
      <c r="B33" s="204">
        <v>5</v>
      </c>
      <c r="C33" s="28" t="s">
        <v>317</v>
      </c>
      <c r="D33" s="206" t="s">
        <v>236</v>
      </c>
      <c r="E33" s="207"/>
      <c r="F33" s="184"/>
      <c r="G33" s="191"/>
      <c r="H33" s="203"/>
      <c r="I33" s="203"/>
      <c r="J33" s="193"/>
      <c r="K33" s="29" t="s">
        <v>2</v>
      </c>
      <c r="L33" s="29" t="s">
        <v>3</v>
      </c>
      <c r="M33" s="29" t="s">
        <v>4</v>
      </c>
      <c r="N33" s="29" t="s">
        <v>5</v>
      </c>
      <c r="O33" s="29" t="s">
        <v>6</v>
      </c>
      <c r="P33" s="29" t="s">
        <v>7</v>
      </c>
      <c r="Q33" s="1"/>
      <c r="T33" s="182"/>
    </row>
    <row r="34" spans="1:23" ht="14.25" customHeight="1">
      <c r="A34" s="36"/>
      <c r="B34" s="205"/>
      <c r="C34" s="28" t="s">
        <v>41</v>
      </c>
      <c r="D34" s="207"/>
      <c r="E34" s="207"/>
      <c r="F34" s="30" t="s">
        <v>11</v>
      </c>
      <c r="G34" s="40">
        <v>0.37777777777777777</v>
      </c>
      <c r="H34" s="31" t="s">
        <v>14</v>
      </c>
      <c r="I34" s="32">
        <f>IF(OR(P34="Disq",P34="Abd"),P34,(L34*1)+(M34*2)+(N34*3)+(O34*5)+P34)</f>
        <v>8</v>
      </c>
      <c r="J34" s="31">
        <f>SUM(K34:O34)</f>
        <v>13</v>
      </c>
      <c r="K34" s="5">
        <v>10</v>
      </c>
      <c r="L34" s="6">
        <v>0</v>
      </c>
      <c r="M34" s="6">
        <v>1</v>
      </c>
      <c r="N34" s="6">
        <v>2</v>
      </c>
      <c r="O34" s="6"/>
      <c r="P34" s="7"/>
      <c r="Q34" s="1"/>
      <c r="R34" s="2">
        <f>IF(G36&gt;$O$2,"HC",0)</f>
        <v>0</v>
      </c>
      <c r="T34" s="182"/>
      <c r="U34">
        <f>SUM(K34:K37)</f>
        <v>16</v>
      </c>
      <c r="V34">
        <f>SUM(L34:L37)</f>
        <v>6</v>
      </c>
      <c r="W34">
        <f>SUM(M34:M37)</f>
        <v>2</v>
      </c>
    </row>
    <row r="35" spans="1:20" ht="14.25" customHeight="1">
      <c r="A35" s="36"/>
      <c r="B35" s="33" t="s">
        <v>19</v>
      </c>
      <c r="C35" s="208" t="s">
        <v>40</v>
      </c>
      <c r="D35" s="209"/>
      <c r="E35" s="209"/>
      <c r="F35" s="30" t="s">
        <v>12</v>
      </c>
      <c r="G35" s="40">
        <v>0</v>
      </c>
      <c r="H35" s="30" t="s">
        <v>15</v>
      </c>
      <c r="I35" s="32">
        <f>IF(OR(P35="Disq",P35="Abd"),P35,(L35*1)+(M35*2)+(N35*3)+(O35*5)+P35)</f>
        <v>8</v>
      </c>
      <c r="J35" s="30">
        <f>SUM(K35:O35)</f>
        <v>13</v>
      </c>
      <c r="K35" s="8">
        <v>6</v>
      </c>
      <c r="L35" s="9">
        <v>6</v>
      </c>
      <c r="M35" s="9">
        <v>1</v>
      </c>
      <c r="N35" s="9"/>
      <c r="O35" s="9"/>
      <c r="P35" s="10"/>
      <c r="Q35" s="1"/>
      <c r="R35" s="2"/>
      <c r="T35" s="182"/>
    </row>
    <row r="36" spans="1:20" ht="14.25" customHeight="1">
      <c r="A36" s="36"/>
      <c r="B36" s="197">
        <f>VLOOKUP(B33,Attribution_des_points,2,FALSE)</f>
        <v>11</v>
      </c>
      <c r="C36" s="209"/>
      <c r="D36" s="209"/>
      <c r="E36" s="209"/>
      <c r="F36" s="30" t="s">
        <v>13</v>
      </c>
      <c r="G36" s="41">
        <v>0.5493055555555556</v>
      </c>
      <c r="H36" s="30" t="s">
        <v>16</v>
      </c>
      <c r="I36" s="32">
        <f>IF(OR(P36="Disq",P36="Abd"),P36,(L36*1)+(M36*2)+(N36*3)+(O36*5)+P36)</f>
        <v>0</v>
      </c>
      <c r="J36" s="30">
        <f>SUM(K36:O36)</f>
        <v>0</v>
      </c>
      <c r="K36" s="8"/>
      <c r="L36" s="9"/>
      <c r="M36" s="9"/>
      <c r="N36" s="9"/>
      <c r="O36" s="9"/>
      <c r="P36" s="10"/>
      <c r="Q36" s="1"/>
      <c r="T36" s="182"/>
    </row>
    <row r="37" spans="1:20" ht="14.25" customHeight="1">
      <c r="A37" s="36"/>
      <c r="B37" s="199"/>
      <c r="C37" s="210"/>
      <c r="D37" s="210"/>
      <c r="E37" s="210"/>
      <c r="F37" s="34" t="s">
        <v>27</v>
      </c>
      <c r="G37" s="42">
        <f>IF(G36=0,0,G36-G34)</f>
        <v>0.17152777777777783</v>
      </c>
      <c r="H37" s="35" t="s">
        <v>25</v>
      </c>
      <c r="I37" s="32">
        <f>IF(OR(P37="Disq",P37="Abd"),P37,(L37*1)+(M37*2)+(N37*3)+(O37*5)+P37)</f>
        <v>0</v>
      </c>
      <c r="J37" s="30">
        <f>SUM(K37:O37)</f>
        <v>0</v>
      </c>
      <c r="K37" s="11"/>
      <c r="L37" s="12"/>
      <c r="M37" s="12"/>
      <c r="N37" s="12"/>
      <c r="O37" s="12"/>
      <c r="P37" s="13"/>
      <c r="Q37" s="1"/>
      <c r="T37" s="182"/>
    </row>
    <row r="38" spans="1:20" ht="12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1"/>
      <c r="T38" s="182"/>
    </row>
    <row r="39" spans="1:20" ht="39" customHeight="1">
      <c r="A39" s="36"/>
      <c r="B39" s="24" t="s">
        <v>18</v>
      </c>
      <c r="C39" s="25">
        <v>189</v>
      </c>
      <c r="D39" s="200" t="s">
        <v>134</v>
      </c>
      <c r="E39" s="201"/>
      <c r="F39" s="183" t="s">
        <v>17</v>
      </c>
      <c r="G39" s="190">
        <f>IF(SUM(J41:J44)=0,0,(SUM(L41:L44)*1+SUM(M41:M44)*2+SUM(N41:N44)*3+SUM(O41:O44)*5)/SUM(J41:J44))</f>
        <v>0.6538461538461539</v>
      </c>
      <c r="H39" s="202" t="s">
        <v>9</v>
      </c>
      <c r="I39" s="202" t="s">
        <v>10</v>
      </c>
      <c r="J39" s="192" t="s">
        <v>33</v>
      </c>
      <c r="K39" s="187" t="s">
        <v>32</v>
      </c>
      <c r="L39" s="187"/>
      <c r="M39" s="26">
        <f>R41</f>
        <v>0</v>
      </c>
      <c r="N39" s="188" t="s">
        <v>31</v>
      </c>
      <c r="O39" s="189"/>
      <c r="P39" s="27">
        <f>IF(OR(P41="Disq",P42="Disq",P43="Disq",P44="Disq",R41="HC"),"Disq",IF(OR(P41="Abd",P42="Abd",P43="Abd",P44="Abd"),"Abd",SUM(I41:I44)+M39))</f>
        <v>17</v>
      </c>
      <c r="Q39" s="1"/>
      <c r="T39" s="182">
        <f>P39</f>
        <v>17</v>
      </c>
    </row>
    <row r="40" spans="1:20" ht="14.25" customHeight="1">
      <c r="A40" s="36"/>
      <c r="B40" s="204">
        <v>6</v>
      </c>
      <c r="C40" s="28" t="s">
        <v>191</v>
      </c>
      <c r="D40" s="206" t="s">
        <v>95</v>
      </c>
      <c r="E40" s="207"/>
      <c r="F40" s="184"/>
      <c r="G40" s="191"/>
      <c r="H40" s="203"/>
      <c r="I40" s="203"/>
      <c r="J40" s="193"/>
      <c r="K40" s="29" t="s">
        <v>2</v>
      </c>
      <c r="L40" s="29" t="s">
        <v>3</v>
      </c>
      <c r="M40" s="29" t="s">
        <v>4</v>
      </c>
      <c r="N40" s="29" t="s">
        <v>5</v>
      </c>
      <c r="O40" s="29" t="s">
        <v>6</v>
      </c>
      <c r="P40" s="29" t="s">
        <v>7</v>
      </c>
      <c r="Q40" s="1"/>
      <c r="T40" s="182"/>
    </row>
    <row r="41" spans="1:23" ht="14.25" customHeight="1">
      <c r="A41" s="36"/>
      <c r="B41" s="205"/>
      <c r="C41" s="28" t="s">
        <v>41</v>
      </c>
      <c r="D41" s="207"/>
      <c r="E41" s="207"/>
      <c r="F41" s="30" t="s">
        <v>11</v>
      </c>
      <c r="G41" s="40">
        <v>0.3993055555555556</v>
      </c>
      <c r="H41" s="31" t="s">
        <v>14</v>
      </c>
      <c r="I41" s="32">
        <f>IF(OR(P41="Disq",P41="Abd"),P41,(L41*1)+(M41*2)+(N41*3)+(O41*5)+P41)</f>
        <v>11</v>
      </c>
      <c r="J41" s="31">
        <f>SUM(K41:O41)</f>
        <v>13</v>
      </c>
      <c r="K41" s="5">
        <v>6</v>
      </c>
      <c r="L41" s="6">
        <v>5</v>
      </c>
      <c r="M41" s="6">
        <v>0</v>
      </c>
      <c r="N41" s="6">
        <v>2</v>
      </c>
      <c r="O41" s="6"/>
      <c r="P41" s="7"/>
      <c r="Q41" s="1"/>
      <c r="R41" s="2">
        <f>IF(G43&gt;$O$2,"HC",0)</f>
        <v>0</v>
      </c>
      <c r="T41" s="182"/>
      <c r="U41">
        <f>SUM(K41:K44)</f>
        <v>14</v>
      </c>
      <c r="V41">
        <f>SUM(L41:L44)</f>
        <v>9</v>
      </c>
      <c r="W41">
        <f>SUM(M41:M44)</f>
        <v>1</v>
      </c>
    </row>
    <row r="42" spans="1:20" ht="14.25" customHeight="1">
      <c r="A42" s="36"/>
      <c r="B42" s="33" t="s">
        <v>19</v>
      </c>
      <c r="C42" s="208" t="s">
        <v>50</v>
      </c>
      <c r="D42" s="209"/>
      <c r="E42" s="209"/>
      <c r="F42" s="30" t="s">
        <v>12</v>
      </c>
      <c r="G42" s="40">
        <v>0</v>
      </c>
      <c r="H42" s="30" t="s">
        <v>15</v>
      </c>
      <c r="I42" s="32">
        <f>IF(OR(P42="Disq",P42="Abd"),P42,(L42*1)+(M42*2)+(N42*3)+(O42*5)+P42)</f>
        <v>6</v>
      </c>
      <c r="J42" s="30">
        <f>SUM(K42:O42)</f>
        <v>13</v>
      </c>
      <c r="K42" s="8">
        <v>8</v>
      </c>
      <c r="L42" s="9">
        <v>4</v>
      </c>
      <c r="M42" s="9">
        <v>1</v>
      </c>
      <c r="N42" s="9"/>
      <c r="O42" s="9"/>
      <c r="P42" s="10"/>
      <c r="Q42" s="1"/>
      <c r="R42" s="2"/>
      <c r="T42" s="182"/>
    </row>
    <row r="43" spans="1:20" ht="14.25" customHeight="1">
      <c r="A43" s="36"/>
      <c r="B43" s="197">
        <f>VLOOKUP(B40,Attribution_des_points,2,FALSE)</f>
        <v>10</v>
      </c>
      <c r="C43" s="209"/>
      <c r="D43" s="209"/>
      <c r="E43" s="209"/>
      <c r="F43" s="30" t="s">
        <v>13</v>
      </c>
      <c r="G43" s="41">
        <v>0.6291666666666667</v>
      </c>
      <c r="H43" s="30" t="s">
        <v>16</v>
      </c>
      <c r="I43" s="32">
        <f>IF(OR(P43="Disq",P43="Abd"),P43,(L43*1)+(M43*2)+(N43*3)+(O43*5)+P43)</f>
        <v>0</v>
      </c>
      <c r="J43" s="30">
        <f>SUM(K43:O43)</f>
        <v>0</v>
      </c>
      <c r="K43" s="8"/>
      <c r="L43" s="9"/>
      <c r="M43" s="9"/>
      <c r="N43" s="9"/>
      <c r="O43" s="9"/>
      <c r="P43" s="10"/>
      <c r="Q43" s="1"/>
      <c r="T43" s="182"/>
    </row>
    <row r="44" spans="1:20" ht="14.25" customHeight="1">
      <c r="A44" s="36"/>
      <c r="B44" s="199"/>
      <c r="C44" s="210"/>
      <c r="D44" s="210"/>
      <c r="E44" s="210"/>
      <c r="F44" s="34" t="s">
        <v>27</v>
      </c>
      <c r="G44" s="42">
        <f>IF(G43=0,0,G43-G41)</f>
        <v>0.22986111111111107</v>
      </c>
      <c r="H44" s="35" t="s">
        <v>25</v>
      </c>
      <c r="I44" s="32">
        <f>IF(OR(P44="Disq",P44="Abd"),P44,(L44*1)+(M44*2)+(N44*3)+(O44*5)+P44)</f>
        <v>0</v>
      </c>
      <c r="J44" s="30">
        <f>SUM(K44:O44)</f>
        <v>0</v>
      </c>
      <c r="K44" s="11"/>
      <c r="L44" s="12"/>
      <c r="M44" s="12"/>
      <c r="N44" s="12"/>
      <c r="O44" s="12"/>
      <c r="P44" s="13"/>
      <c r="Q44" s="1"/>
      <c r="T44" s="182"/>
    </row>
    <row r="45" spans="1:20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1"/>
      <c r="T45" s="182"/>
    </row>
    <row r="46" spans="1:20" ht="39" customHeight="1">
      <c r="A46" s="36"/>
      <c r="B46" s="24" t="s">
        <v>18</v>
      </c>
      <c r="C46" s="25">
        <v>193</v>
      </c>
      <c r="D46" s="200" t="s">
        <v>303</v>
      </c>
      <c r="E46" s="201"/>
      <c r="F46" s="183" t="s">
        <v>17</v>
      </c>
      <c r="G46" s="190">
        <f>IF(SUM(J48:J51)=0,0,(SUM(L48:L51)*1+SUM(M48:M51)*2+SUM(N48:N51)*3+SUM(O48:O51)*5)/SUM(J48:J51))</f>
        <v>0.7692307692307693</v>
      </c>
      <c r="H46" s="202" t="s">
        <v>9</v>
      </c>
      <c r="I46" s="202" t="s">
        <v>10</v>
      </c>
      <c r="J46" s="192" t="s">
        <v>33</v>
      </c>
      <c r="K46" s="187" t="s">
        <v>32</v>
      </c>
      <c r="L46" s="187"/>
      <c r="M46" s="26">
        <f>R48</f>
        <v>0</v>
      </c>
      <c r="N46" s="188" t="s">
        <v>31</v>
      </c>
      <c r="O46" s="189"/>
      <c r="P46" s="27">
        <f>IF(OR(P48="Disq",P49="Disq",P50="Disq",P51="Disq",R48="HC"),"Disq",IF(OR(P48="Abd",P49="Abd",P50="Abd",P51="Abd"),"Abd",SUM(I48:I51)+M46))</f>
        <v>20</v>
      </c>
      <c r="Q46" s="1"/>
      <c r="T46" s="182">
        <f>P46</f>
        <v>20</v>
      </c>
    </row>
    <row r="47" spans="1:20" ht="14.25" customHeight="1">
      <c r="A47" s="36"/>
      <c r="B47" s="204">
        <v>7</v>
      </c>
      <c r="C47" s="28" t="s">
        <v>359</v>
      </c>
      <c r="D47" s="206" t="s">
        <v>358</v>
      </c>
      <c r="E47" s="207"/>
      <c r="F47" s="184"/>
      <c r="G47" s="191"/>
      <c r="H47" s="203"/>
      <c r="I47" s="203"/>
      <c r="J47" s="193"/>
      <c r="K47" s="29" t="s">
        <v>2</v>
      </c>
      <c r="L47" s="29" t="s">
        <v>3</v>
      </c>
      <c r="M47" s="29" t="s">
        <v>4</v>
      </c>
      <c r="N47" s="29" t="s">
        <v>5</v>
      </c>
      <c r="O47" s="29" t="s">
        <v>6</v>
      </c>
      <c r="P47" s="29" t="s">
        <v>7</v>
      </c>
      <c r="Q47" s="1"/>
      <c r="T47" s="182"/>
    </row>
    <row r="48" spans="1:23" ht="14.25" customHeight="1">
      <c r="A48" s="36"/>
      <c r="B48" s="205"/>
      <c r="C48" s="28" t="s">
        <v>74</v>
      </c>
      <c r="D48" s="207"/>
      <c r="E48" s="207"/>
      <c r="F48" s="30" t="s">
        <v>11</v>
      </c>
      <c r="G48" s="40">
        <v>0.41944444444444445</v>
      </c>
      <c r="H48" s="31" t="s">
        <v>14</v>
      </c>
      <c r="I48" s="32">
        <f>IF(OR(P48="Disq",P48="Abd"),P48,(L48*1)+(M48*2)+(N48*3)+(O48*5)+P48)</f>
        <v>12</v>
      </c>
      <c r="J48" s="31">
        <f>SUM(K48:O48)</f>
        <v>13</v>
      </c>
      <c r="K48" s="5">
        <v>7</v>
      </c>
      <c r="L48" s="6">
        <v>3</v>
      </c>
      <c r="M48" s="6">
        <v>2</v>
      </c>
      <c r="N48" s="6">
        <v>0</v>
      </c>
      <c r="O48" s="6">
        <v>1</v>
      </c>
      <c r="P48" s="7"/>
      <c r="Q48" s="1"/>
      <c r="R48" s="2">
        <f>IF(G50&gt;$O$2,"HC",0)</f>
        <v>0</v>
      </c>
      <c r="T48" s="182"/>
      <c r="U48">
        <f>SUM(K48:K51)</f>
        <v>14</v>
      </c>
      <c r="V48">
        <f>SUM(L48:L51)</f>
        <v>8</v>
      </c>
      <c r="W48">
        <f>SUM(M48:M51)</f>
        <v>2</v>
      </c>
    </row>
    <row r="49" spans="1:20" ht="14.25" customHeight="1">
      <c r="A49" s="36"/>
      <c r="B49" s="33" t="s">
        <v>19</v>
      </c>
      <c r="C49" s="208" t="s">
        <v>322</v>
      </c>
      <c r="D49" s="209"/>
      <c r="E49" s="209"/>
      <c r="F49" s="30" t="s">
        <v>12</v>
      </c>
      <c r="G49" s="40">
        <v>0</v>
      </c>
      <c r="H49" s="30" t="s">
        <v>15</v>
      </c>
      <c r="I49" s="32">
        <f>IF(OR(P49="Disq",P49="Abd"),P49,(L49*1)+(M49*2)+(N49*3)+(O49*5)+P49)</f>
        <v>8</v>
      </c>
      <c r="J49" s="30">
        <f>SUM(K49:O49)</f>
        <v>13</v>
      </c>
      <c r="K49" s="8">
        <v>7</v>
      </c>
      <c r="L49" s="9">
        <v>5</v>
      </c>
      <c r="M49" s="9">
        <v>0</v>
      </c>
      <c r="N49" s="9">
        <v>1</v>
      </c>
      <c r="O49" s="9"/>
      <c r="P49" s="10"/>
      <c r="Q49" s="1"/>
      <c r="R49" s="2"/>
      <c r="T49" s="182"/>
    </row>
    <row r="50" spans="1:20" ht="14.25" customHeight="1">
      <c r="A50" s="36"/>
      <c r="B50" s="197">
        <f>VLOOKUP(B47,Attribution_des_points,2,FALSE)</f>
        <v>9</v>
      </c>
      <c r="C50" s="209"/>
      <c r="D50" s="209"/>
      <c r="E50" s="209"/>
      <c r="F50" s="30" t="s">
        <v>13</v>
      </c>
      <c r="G50" s="41">
        <v>0.5715277777777777</v>
      </c>
      <c r="H50" s="30" t="s">
        <v>16</v>
      </c>
      <c r="I50" s="32">
        <f>IF(OR(P50="Disq",P50="Abd"),P50,(L50*1)+(M50*2)+(N50*3)+(O50*5)+P50)</f>
        <v>0</v>
      </c>
      <c r="J50" s="30">
        <f>SUM(K50:O50)</f>
        <v>0</v>
      </c>
      <c r="K50" s="8"/>
      <c r="L50" s="9"/>
      <c r="M50" s="9"/>
      <c r="N50" s="9"/>
      <c r="O50" s="9"/>
      <c r="P50" s="10"/>
      <c r="Q50" s="1"/>
      <c r="T50" s="182"/>
    </row>
    <row r="51" spans="1:20" ht="14.25" customHeight="1">
      <c r="A51" s="36"/>
      <c r="B51" s="199"/>
      <c r="C51" s="210"/>
      <c r="D51" s="210"/>
      <c r="E51" s="210"/>
      <c r="F51" s="34" t="s">
        <v>27</v>
      </c>
      <c r="G51" s="42">
        <f>IF(G50=0,0,G50-G48)</f>
        <v>0.1520833333333333</v>
      </c>
      <c r="H51" s="35" t="s">
        <v>25</v>
      </c>
      <c r="I51" s="32">
        <f>IF(OR(P51="Disq",P51="Abd"),P51,(L51*1)+(M51*2)+(N51*3)+(O51*5)+P51)</f>
        <v>0</v>
      </c>
      <c r="J51" s="30">
        <f>SUM(K51:O51)</f>
        <v>0</v>
      </c>
      <c r="K51" s="11"/>
      <c r="L51" s="12"/>
      <c r="M51" s="12"/>
      <c r="N51" s="12"/>
      <c r="O51" s="12"/>
      <c r="P51" s="13"/>
      <c r="Q51" s="1"/>
      <c r="T51" s="182"/>
    </row>
    <row r="52" spans="1:20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1"/>
      <c r="T52" s="182"/>
    </row>
    <row r="53" spans="1:20" ht="39" customHeight="1">
      <c r="A53" s="36"/>
      <c r="B53" s="24" t="s">
        <v>18</v>
      </c>
      <c r="C53" s="25">
        <v>190</v>
      </c>
      <c r="D53" s="200" t="s">
        <v>77</v>
      </c>
      <c r="E53" s="201"/>
      <c r="F53" s="183" t="s">
        <v>17</v>
      </c>
      <c r="G53" s="190">
        <f>IF(SUM(J55:J58)=0,0,(SUM(L55:L58)*1+SUM(M55:M58)*2+SUM(N55:N58)*3+SUM(O55:O58)*5)/SUM(J55:J58))</f>
        <v>1.1153846153846154</v>
      </c>
      <c r="H53" s="202" t="s">
        <v>9</v>
      </c>
      <c r="I53" s="202" t="s">
        <v>10</v>
      </c>
      <c r="J53" s="192" t="s">
        <v>33</v>
      </c>
      <c r="K53" s="187" t="s">
        <v>32</v>
      </c>
      <c r="L53" s="187"/>
      <c r="M53" s="26">
        <f>R55</f>
        <v>0</v>
      </c>
      <c r="N53" s="188" t="s">
        <v>31</v>
      </c>
      <c r="O53" s="189"/>
      <c r="P53" s="27">
        <f>IF(OR(P55="Disq",P56="Disq",P57="Disq",P58="Disq",R55="HC"),"Disq",IF(OR(P55="Abd",P56="Abd",P57="Abd",P58="Abd"),"Abd",SUM(I55:I58)+M53))</f>
        <v>29</v>
      </c>
      <c r="Q53" s="1"/>
      <c r="T53" s="182">
        <f>P53</f>
        <v>29</v>
      </c>
    </row>
    <row r="54" spans="1:20" ht="14.25" customHeight="1">
      <c r="A54" s="36"/>
      <c r="B54" s="204">
        <v>8</v>
      </c>
      <c r="C54" s="28" t="s">
        <v>357</v>
      </c>
      <c r="D54" s="206" t="s">
        <v>236</v>
      </c>
      <c r="E54" s="207"/>
      <c r="F54" s="184"/>
      <c r="G54" s="191"/>
      <c r="H54" s="203"/>
      <c r="I54" s="203"/>
      <c r="J54" s="193"/>
      <c r="K54" s="29" t="s">
        <v>2</v>
      </c>
      <c r="L54" s="29" t="s">
        <v>3</v>
      </c>
      <c r="M54" s="29" t="s">
        <v>4</v>
      </c>
      <c r="N54" s="29" t="s">
        <v>5</v>
      </c>
      <c r="O54" s="29" t="s">
        <v>6</v>
      </c>
      <c r="P54" s="29" t="s">
        <v>7</v>
      </c>
      <c r="Q54" s="1"/>
      <c r="T54" s="182"/>
    </row>
    <row r="55" spans="1:23" ht="14.25" customHeight="1">
      <c r="A55" s="36"/>
      <c r="B55" s="205"/>
      <c r="C55" s="28" t="s">
        <v>41</v>
      </c>
      <c r="D55" s="207"/>
      <c r="E55" s="207"/>
      <c r="F55" s="30" t="s">
        <v>11</v>
      </c>
      <c r="G55" s="40">
        <v>0.3770833333333334</v>
      </c>
      <c r="H55" s="31" t="s">
        <v>14</v>
      </c>
      <c r="I55" s="32">
        <f>IF(OR(P55="Disq",P55="Abd"),P55,(L55*1)+(M55*2)+(N55*3)+(O55*5)+P55)</f>
        <v>9</v>
      </c>
      <c r="J55" s="31">
        <f>SUM(K55:O55)</f>
        <v>13</v>
      </c>
      <c r="K55" s="5">
        <v>7</v>
      </c>
      <c r="L55" s="6">
        <v>4</v>
      </c>
      <c r="M55" s="6">
        <v>1</v>
      </c>
      <c r="N55" s="6">
        <v>1</v>
      </c>
      <c r="O55" s="6"/>
      <c r="P55" s="7"/>
      <c r="Q55" s="1"/>
      <c r="R55" s="2">
        <f>IF(G57&gt;$O$2,"HC",0)</f>
        <v>0</v>
      </c>
      <c r="T55" s="182"/>
      <c r="U55">
        <f>SUM(K55:K58)</f>
        <v>11</v>
      </c>
      <c r="V55">
        <f>SUM(L55:L58)</f>
        <v>9</v>
      </c>
      <c r="W55">
        <f>SUM(M55:M58)</f>
        <v>2</v>
      </c>
    </row>
    <row r="56" spans="1:20" ht="14.25" customHeight="1">
      <c r="A56" s="36"/>
      <c r="B56" s="33" t="s">
        <v>19</v>
      </c>
      <c r="C56" s="208" t="s">
        <v>40</v>
      </c>
      <c r="D56" s="209"/>
      <c r="E56" s="209"/>
      <c r="F56" s="30" t="s">
        <v>12</v>
      </c>
      <c r="G56" s="40">
        <v>0</v>
      </c>
      <c r="H56" s="30" t="s">
        <v>15</v>
      </c>
      <c r="I56" s="32">
        <f>IF(OR(P56="Disq",P56="Abd"),P56,(L56*1)+(M56*2)+(N56*3)+(O56*5)+P56)</f>
        <v>20</v>
      </c>
      <c r="J56" s="30">
        <f>SUM(K56:O56)</f>
        <v>13</v>
      </c>
      <c r="K56" s="8">
        <v>4</v>
      </c>
      <c r="L56" s="9">
        <v>5</v>
      </c>
      <c r="M56" s="9">
        <v>1</v>
      </c>
      <c r="N56" s="9">
        <v>1</v>
      </c>
      <c r="O56" s="9">
        <v>2</v>
      </c>
      <c r="P56" s="10"/>
      <c r="Q56" s="1"/>
      <c r="R56" s="2"/>
      <c r="T56" s="182"/>
    </row>
    <row r="57" spans="1:20" ht="14.25" customHeight="1">
      <c r="A57" s="36"/>
      <c r="B57" s="197">
        <f>VLOOKUP(B54,Attribution_des_points,2,FALSE)</f>
        <v>8</v>
      </c>
      <c r="C57" s="209"/>
      <c r="D57" s="209"/>
      <c r="E57" s="209"/>
      <c r="F57" s="30" t="s">
        <v>13</v>
      </c>
      <c r="G57" s="41">
        <v>0.5625</v>
      </c>
      <c r="H57" s="30" t="s">
        <v>16</v>
      </c>
      <c r="I57" s="32">
        <f>IF(OR(P57="Disq",P57="Abd"),P57,(L57*1)+(M57*2)+(N57*3)+(O57*5)+P57)</f>
        <v>0</v>
      </c>
      <c r="J57" s="30">
        <f>SUM(K57:O57)</f>
        <v>0</v>
      </c>
      <c r="K57" s="8"/>
      <c r="L57" s="9"/>
      <c r="M57" s="9"/>
      <c r="N57" s="9"/>
      <c r="O57" s="9"/>
      <c r="P57" s="10"/>
      <c r="Q57" s="1"/>
      <c r="T57" s="182"/>
    </row>
    <row r="58" spans="1:20" ht="14.25" customHeight="1">
      <c r="A58" s="36"/>
      <c r="B58" s="199"/>
      <c r="C58" s="210"/>
      <c r="D58" s="210"/>
      <c r="E58" s="210"/>
      <c r="F58" s="34" t="s">
        <v>27</v>
      </c>
      <c r="G58" s="42">
        <f>IF(G57=0,0,G57-G55)</f>
        <v>0.18541666666666662</v>
      </c>
      <c r="H58" s="35" t="s">
        <v>25</v>
      </c>
      <c r="I58" s="32">
        <f>IF(OR(P58="Disq",P58="Abd"),P58,(L58*1)+(M58*2)+(N58*3)+(O58*5)+P58)</f>
        <v>0</v>
      </c>
      <c r="J58" s="30">
        <f>SUM(K58:O58)</f>
        <v>0</v>
      </c>
      <c r="K58" s="11"/>
      <c r="L58" s="12"/>
      <c r="M58" s="12"/>
      <c r="N58" s="12"/>
      <c r="O58" s="12"/>
      <c r="P58" s="13"/>
      <c r="Q58" s="1"/>
      <c r="T58" s="182"/>
    </row>
    <row r="59" spans="1:20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1"/>
      <c r="T59" s="182"/>
    </row>
    <row r="60" spans="1:20" ht="39" customHeight="1">
      <c r="A60" s="36"/>
      <c r="B60" s="24" t="s">
        <v>18</v>
      </c>
      <c r="C60" s="25">
        <v>188</v>
      </c>
      <c r="D60" s="200" t="s">
        <v>133</v>
      </c>
      <c r="E60" s="201"/>
      <c r="F60" s="183" t="s">
        <v>17</v>
      </c>
      <c r="G60" s="190">
        <f>IF(SUM(J62:J65)=0,0,(SUM(L62:L65)*1+SUM(M62:M65)*2+SUM(N62:N65)*3+SUM(O62:O65)*5)/SUM(J62:J65))</f>
        <v>1.1923076923076923</v>
      </c>
      <c r="H60" s="202" t="s">
        <v>9</v>
      </c>
      <c r="I60" s="202" t="s">
        <v>10</v>
      </c>
      <c r="J60" s="192" t="s">
        <v>33</v>
      </c>
      <c r="K60" s="187" t="s">
        <v>32</v>
      </c>
      <c r="L60" s="187"/>
      <c r="M60" s="26">
        <f>R62</f>
        <v>0</v>
      </c>
      <c r="N60" s="188" t="s">
        <v>31</v>
      </c>
      <c r="O60" s="189"/>
      <c r="P60" s="27">
        <f>IF(OR(P62="Disq",P63="Disq",P64="Disq",P65="Disq",R62="HC"),"Disq",IF(OR(P62="Abd",P63="Abd",P64="Abd",P65="Abd"),"Abd",SUM(I62:I65)+M60))</f>
        <v>31</v>
      </c>
      <c r="Q60" s="1"/>
      <c r="T60" s="182">
        <f>P60</f>
        <v>31</v>
      </c>
    </row>
    <row r="61" spans="1:20" ht="14.25" customHeight="1">
      <c r="A61" s="36"/>
      <c r="B61" s="204">
        <v>9</v>
      </c>
      <c r="C61" s="28" t="s">
        <v>190</v>
      </c>
      <c r="D61" s="206" t="s">
        <v>92</v>
      </c>
      <c r="E61" s="207"/>
      <c r="F61" s="184"/>
      <c r="G61" s="191"/>
      <c r="H61" s="203"/>
      <c r="I61" s="203"/>
      <c r="J61" s="193"/>
      <c r="K61" s="29" t="s">
        <v>2</v>
      </c>
      <c r="L61" s="29" t="s">
        <v>3</v>
      </c>
      <c r="M61" s="29" t="s">
        <v>4</v>
      </c>
      <c r="N61" s="29" t="s">
        <v>5</v>
      </c>
      <c r="O61" s="29" t="s">
        <v>6</v>
      </c>
      <c r="P61" s="29" t="s">
        <v>7</v>
      </c>
      <c r="Q61" s="1"/>
      <c r="T61" s="182"/>
    </row>
    <row r="62" spans="1:23" ht="14.25" customHeight="1">
      <c r="A62" s="36"/>
      <c r="B62" s="205"/>
      <c r="C62" s="28" t="s">
        <v>41</v>
      </c>
      <c r="D62" s="207"/>
      <c r="E62" s="207"/>
      <c r="F62" s="30" t="s">
        <v>11</v>
      </c>
      <c r="G62" s="40">
        <v>0.39444444444444443</v>
      </c>
      <c r="H62" s="31" t="s">
        <v>14</v>
      </c>
      <c r="I62" s="32">
        <f>IF(OR(P62="Disq",P62="Abd"),P62,(L62*1)+(M62*2)+(N62*3)+(O62*5)+P62)</f>
        <v>15</v>
      </c>
      <c r="J62" s="31">
        <f>SUM(K62:O62)</f>
        <v>13</v>
      </c>
      <c r="K62" s="5">
        <v>4</v>
      </c>
      <c r="L62" s="6">
        <v>5</v>
      </c>
      <c r="M62" s="6">
        <v>2</v>
      </c>
      <c r="N62" s="6">
        <v>2</v>
      </c>
      <c r="O62" s="6"/>
      <c r="P62" s="7"/>
      <c r="Q62" s="1"/>
      <c r="R62" s="2">
        <f>IF(G64&gt;$O$2,"HC",0)</f>
        <v>0</v>
      </c>
      <c r="T62" s="182"/>
      <c r="U62">
        <f>SUM(K62:K65)</f>
        <v>8</v>
      </c>
      <c r="V62">
        <f>SUM(L62:L65)</f>
        <v>10</v>
      </c>
      <c r="W62">
        <f>SUM(M62:M65)</f>
        <v>5</v>
      </c>
    </row>
    <row r="63" spans="1:20" ht="14.25" customHeight="1">
      <c r="A63" s="36"/>
      <c r="B63" s="33" t="s">
        <v>19</v>
      </c>
      <c r="C63" s="208" t="s">
        <v>49</v>
      </c>
      <c r="D63" s="209"/>
      <c r="E63" s="209"/>
      <c r="F63" s="30" t="s">
        <v>12</v>
      </c>
      <c r="G63" s="40">
        <v>0</v>
      </c>
      <c r="H63" s="30" t="s">
        <v>15</v>
      </c>
      <c r="I63" s="32">
        <f>IF(OR(P63="Disq",P63="Abd"),P63,(L63*1)+(M63*2)+(N63*3)+(O63*5)+P63)</f>
        <v>16</v>
      </c>
      <c r="J63" s="30">
        <f>SUM(K63:O63)</f>
        <v>13</v>
      </c>
      <c r="K63" s="8">
        <v>4</v>
      </c>
      <c r="L63" s="9">
        <v>5</v>
      </c>
      <c r="M63" s="9">
        <v>3</v>
      </c>
      <c r="N63" s="9">
        <v>0</v>
      </c>
      <c r="O63" s="9">
        <v>1</v>
      </c>
      <c r="P63" s="10">
        <v>0</v>
      </c>
      <c r="Q63" s="1"/>
      <c r="R63" s="2"/>
      <c r="T63" s="182"/>
    </row>
    <row r="64" spans="1:20" ht="14.25" customHeight="1">
      <c r="A64" s="36"/>
      <c r="B64" s="197">
        <f>VLOOKUP(B61,Attribution_des_points,2,FALSE)</f>
        <v>7</v>
      </c>
      <c r="C64" s="209"/>
      <c r="D64" s="209"/>
      <c r="E64" s="209"/>
      <c r="F64" s="30" t="s">
        <v>13</v>
      </c>
      <c r="G64" s="41">
        <v>0.5715277777777777</v>
      </c>
      <c r="H64" s="30" t="s">
        <v>16</v>
      </c>
      <c r="I64" s="32">
        <f>IF(OR(P64="Disq",P64="Abd"),P64,(L64*1)+(M64*2)+(N64*3)+(O64*5)+P64)</f>
        <v>0</v>
      </c>
      <c r="J64" s="30">
        <f>SUM(K64:O64)</f>
        <v>0</v>
      </c>
      <c r="K64" s="8"/>
      <c r="L64" s="9"/>
      <c r="M64" s="9"/>
      <c r="N64" s="9"/>
      <c r="O64" s="9"/>
      <c r="P64" s="10"/>
      <c r="Q64" s="1"/>
      <c r="T64" s="182"/>
    </row>
    <row r="65" spans="1:20" ht="14.25" customHeight="1">
      <c r="A65" s="36"/>
      <c r="B65" s="199"/>
      <c r="C65" s="210"/>
      <c r="D65" s="210"/>
      <c r="E65" s="210"/>
      <c r="F65" s="34" t="s">
        <v>27</v>
      </c>
      <c r="G65" s="42">
        <f>IF(G64=0,0,G64-G62)</f>
        <v>0.17708333333333331</v>
      </c>
      <c r="H65" s="35" t="s">
        <v>25</v>
      </c>
      <c r="I65" s="32">
        <f>IF(OR(P65="Disq",P65="Abd"),P65,(L65*1)+(M65*2)+(N65*3)+(O65*5)+P65)</f>
        <v>0</v>
      </c>
      <c r="J65" s="30">
        <f>SUM(K65:O65)</f>
        <v>0</v>
      </c>
      <c r="K65" s="11"/>
      <c r="L65" s="12"/>
      <c r="M65" s="12"/>
      <c r="N65" s="12"/>
      <c r="O65" s="12"/>
      <c r="P65" s="13"/>
      <c r="Q65" s="1"/>
      <c r="T65" s="182"/>
    </row>
    <row r="66" spans="1:20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1"/>
      <c r="T66" s="182"/>
    </row>
    <row r="67" spans="1:20" ht="39" customHeight="1">
      <c r="A67" s="36"/>
      <c r="B67" s="24" t="s">
        <v>18</v>
      </c>
      <c r="C67" s="25">
        <v>187</v>
      </c>
      <c r="D67" s="200" t="s">
        <v>72</v>
      </c>
      <c r="E67" s="201"/>
      <c r="F67" s="183" t="s">
        <v>17</v>
      </c>
      <c r="G67" s="190">
        <f>IF(SUM(J69:J72)=0,0,(SUM(L69:L72)*1+SUM(M69:M72)*2+SUM(N69:N72)*3+SUM(O69:O72)*5)/SUM(J69:J72))</f>
        <v>1.5384615384615385</v>
      </c>
      <c r="H67" s="202" t="s">
        <v>9</v>
      </c>
      <c r="I67" s="202" t="s">
        <v>10</v>
      </c>
      <c r="J67" s="192" t="s">
        <v>33</v>
      </c>
      <c r="K67" s="187" t="s">
        <v>32</v>
      </c>
      <c r="L67" s="187"/>
      <c r="M67" s="26">
        <f>R69</f>
        <v>0</v>
      </c>
      <c r="N67" s="188" t="s">
        <v>31</v>
      </c>
      <c r="O67" s="189"/>
      <c r="P67" s="27">
        <f>IF(OR(P69="Disq",P70="Disq",P71="Disq",P72="Disq",R69="HC"),"Disq",IF(OR(P69="Abd",P70="Abd",P71="Abd",P72="Abd"),"Abd",SUM(I69:I72)+M67))</f>
        <v>40</v>
      </c>
      <c r="Q67" s="1"/>
      <c r="T67" s="182">
        <f>P67</f>
        <v>40</v>
      </c>
    </row>
    <row r="68" spans="1:20" ht="14.25" customHeight="1">
      <c r="A68" s="36"/>
      <c r="B68" s="204">
        <v>10</v>
      </c>
      <c r="C68" s="28" t="s">
        <v>193</v>
      </c>
      <c r="D68" s="206" t="s">
        <v>137</v>
      </c>
      <c r="E68" s="207"/>
      <c r="F68" s="184"/>
      <c r="G68" s="191"/>
      <c r="H68" s="203"/>
      <c r="I68" s="203"/>
      <c r="J68" s="193"/>
      <c r="K68" s="29" t="s">
        <v>2</v>
      </c>
      <c r="L68" s="29" t="s">
        <v>3</v>
      </c>
      <c r="M68" s="29" t="s">
        <v>4</v>
      </c>
      <c r="N68" s="29" t="s">
        <v>5</v>
      </c>
      <c r="O68" s="29" t="s">
        <v>6</v>
      </c>
      <c r="P68" s="29" t="s">
        <v>7</v>
      </c>
      <c r="Q68" s="1"/>
      <c r="T68" s="182"/>
    </row>
    <row r="69" spans="1:23" ht="14.25" customHeight="1">
      <c r="A69" s="36"/>
      <c r="B69" s="205"/>
      <c r="C69" s="28" t="s">
        <v>41</v>
      </c>
      <c r="D69" s="207"/>
      <c r="E69" s="207"/>
      <c r="F69" s="30" t="s">
        <v>11</v>
      </c>
      <c r="G69" s="40">
        <v>0.39375</v>
      </c>
      <c r="H69" s="31" t="s">
        <v>14</v>
      </c>
      <c r="I69" s="32">
        <f>IF(OR(P69="Disq",P69="Abd"),P69,(L69*1)+(M69*2)+(N69*3)+(O69*5)+P69)</f>
        <v>24</v>
      </c>
      <c r="J69" s="31">
        <f>SUM(K69:O69)</f>
        <v>13</v>
      </c>
      <c r="K69" s="5">
        <v>4</v>
      </c>
      <c r="L69" s="6">
        <v>2</v>
      </c>
      <c r="M69" s="6">
        <v>1</v>
      </c>
      <c r="N69" s="6">
        <v>5</v>
      </c>
      <c r="O69" s="6">
        <v>1</v>
      </c>
      <c r="P69" s="7"/>
      <c r="Q69" s="1"/>
      <c r="R69" s="2">
        <f>IF(G71&gt;$O$2,"HC",0)</f>
        <v>0</v>
      </c>
      <c r="T69" s="182"/>
      <c r="U69">
        <f>SUM(K69:K72)</f>
        <v>10</v>
      </c>
      <c r="V69">
        <f>SUM(L69:L72)</f>
        <v>4</v>
      </c>
      <c r="W69">
        <f>SUM(M69:M72)</f>
        <v>2</v>
      </c>
    </row>
    <row r="70" spans="1:20" ht="14.25" customHeight="1">
      <c r="A70" s="36"/>
      <c r="B70" s="33" t="s">
        <v>19</v>
      </c>
      <c r="C70" s="208" t="s">
        <v>49</v>
      </c>
      <c r="D70" s="209"/>
      <c r="E70" s="209"/>
      <c r="F70" s="30" t="s">
        <v>12</v>
      </c>
      <c r="G70" s="40">
        <v>0</v>
      </c>
      <c r="H70" s="30" t="s">
        <v>15</v>
      </c>
      <c r="I70" s="32">
        <f>IF(OR(P70="Disq",P70="Abd"),P70,(L70*1)+(M70*2)+(N70*3)+(O70*5)+P70)</f>
        <v>16</v>
      </c>
      <c r="J70" s="30">
        <f>SUM(K70:O70)</f>
        <v>13</v>
      </c>
      <c r="K70" s="8">
        <v>6</v>
      </c>
      <c r="L70" s="9">
        <v>2</v>
      </c>
      <c r="M70" s="9">
        <v>1</v>
      </c>
      <c r="N70" s="9">
        <v>4</v>
      </c>
      <c r="O70" s="9"/>
      <c r="P70" s="10"/>
      <c r="Q70" s="1"/>
      <c r="R70" s="2"/>
      <c r="T70" s="182"/>
    </row>
    <row r="71" spans="1:20" ht="14.25" customHeight="1">
      <c r="A71" s="36"/>
      <c r="B71" s="197">
        <f>VLOOKUP(B68,Attribution_des_points,2,FALSE)</f>
        <v>6</v>
      </c>
      <c r="C71" s="209"/>
      <c r="D71" s="209"/>
      <c r="E71" s="209"/>
      <c r="F71" s="30" t="s">
        <v>13</v>
      </c>
      <c r="G71" s="41">
        <v>0.5715277777777777</v>
      </c>
      <c r="H71" s="30" t="s">
        <v>16</v>
      </c>
      <c r="I71" s="32">
        <f>IF(OR(P71="Disq",P71="Abd"),P71,(L71*1)+(M71*2)+(N71*3)+(O71*5)+P71)</f>
        <v>0</v>
      </c>
      <c r="J71" s="30">
        <f>SUM(K71:O71)</f>
        <v>0</v>
      </c>
      <c r="K71" s="8"/>
      <c r="L71" s="9"/>
      <c r="M71" s="9"/>
      <c r="N71" s="9"/>
      <c r="O71" s="9"/>
      <c r="P71" s="10"/>
      <c r="Q71" s="1"/>
      <c r="T71" s="182"/>
    </row>
    <row r="72" spans="1:20" ht="14.25" customHeight="1">
      <c r="A72" s="36"/>
      <c r="B72" s="199"/>
      <c r="C72" s="210"/>
      <c r="D72" s="210"/>
      <c r="E72" s="210"/>
      <c r="F72" s="34" t="s">
        <v>27</v>
      </c>
      <c r="G72" s="42">
        <f>IF(G71=0,0,G71-G69)</f>
        <v>0.17777777777777776</v>
      </c>
      <c r="H72" s="35" t="s">
        <v>25</v>
      </c>
      <c r="I72" s="32">
        <f>IF(OR(P72="Disq",P72="Abd"),P72,(L72*1)+(M72*2)+(N72*3)+(O72*5)+P72)</f>
        <v>0</v>
      </c>
      <c r="J72" s="30">
        <f>SUM(K72:O72)</f>
        <v>0</v>
      </c>
      <c r="K72" s="11"/>
      <c r="L72" s="12"/>
      <c r="M72" s="12"/>
      <c r="N72" s="12"/>
      <c r="O72" s="12"/>
      <c r="P72" s="13"/>
      <c r="Q72" s="1"/>
      <c r="T72" s="182"/>
    </row>
    <row r="73" spans="1:20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1"/>
      <c r="T73" s="182"/>
    </row>
    <row r="74" spans="1:20" ht="39" customHeight="1">
      <c r="A74" s="36"/>
      <c r="B74" s="24" t="s">
        <v>18</v>
      </c>
      <c r="C74" s="25">
        <v>182</v>
      </c>
      <c r="D74" s="200" t="s">
        <v>238</v>
      </c>
      <c r="E74" s="201"/>
      <c r="F74" s="183" t="s">
        <v>17</v>
      </c>
      <c r="G74" s="190">
        <f>IF(SUM(J76:J79)=0,0,(SUM(L76:L79)*1+SUM(M76:M79)*2+SUM(N76:N79)*3+SUM(O76:O79)*5)/SUM(J76:J79))</f>
        <v>1.5384615384615385</v>
      </c>
      <c r="H74" s="202" t="s">
        <v>9</v>
      </c>
      <c r="I74" s="202" t="s">
        <v>10</v>
      </c>
      <c r="J74" s="192" t="s">
        <v>33</v>
      </c>
      <c r="K74" s="187" t="s">
        <v>32</v>
      </c>
      <c r="L74" s="187"/>
      <c r="M74" s="26">
        <f>R76</f>
        <v>0</v>
      </c>
      <c r="N74" s="188" t="s">
        <v>31</v>
      </c>
      <c r="O74" s="189"/>
      <c r="P74" s="27">
        <f>IF(OR(P76="Disq",P77="Disq",P78="Disq",P79="Disq",R76="HC"),"Disq",IF(OR(P76="Abd",P77="Abd",P78="Abd",P79="Abd"),"Abd",SUM(I76:I79)+M74))</f>
        <v>40</v>
      </c>
      <c r="Q74" s="1"/>
      <c r="T74" s="182">
        <f>P74</f>
        <v>40</v>
      </c>
    </row>
    <row r="75" spans="1:20" ht="14.25" customHeight="1">
      <c r="A75" s="36"/>
      <c r="B75" s="204">
        <v>11</v>
      </c>
      <c r="C75" s="28" t="s">
        <v>248</v>
      </c>
      <c r="D75" s="206" t="s">
        <v>239</v>
      </c>
      <c r="E75" s="207"/>
      <c r="F75" s="184"/>
      <c r="G75" s="191"/>
      <c r="H75" s="203"/>
      <c r="I75" s="203"/>
      <c r="J75" s="193"/>
      <c r="K75" s="29" t="s">
        <v>2</v>
      </c>
      <c r="L75" s="29" t="s">
        <v>3</v>
      </c>
      <c r="M75" s="29" t="s">
        <v>4</v>
      </c>
      <c r="N75" s="29" t="s">
        <v>5</v>
      </c>
      <c r="O75" s="29" t="s">
        <v>6</v>
      </c>
      <c r="P75" s="29" t="s">
        <v>7</v>
      </c>
      <c r="Q75" s="1"/>
      <c r="T75" s="182"/>
    </row>
    <row r="76" spans="1:23" ht="14.25" customHeight="1">
      <c r="A76" s="36"/>
      <c r="B76" s="205"/>
      <c r="C76" s="28" t="s">
        <v>41</v>
      </c>
      <c r="D76" s="207"/>
      <c r="E76" s="207"/>
      <c r="F76" s="30" t="s">
        <v>11</v>
      </c>
      <c r="G76" s="40">
        <v>0.3951388888888889</v>
      </c>
      <c r="H76" s="31" t="s">
        <v>14</v>
      </c>
      <c r="I76" s="32">
        <f>IF(OR(P76="Disq",P76="Abd"),P76,(L76*1)+(M76*2)+(N76*3)+(O76*5)+P76)</f>
        <v>23</v>
      </c>
      <c r="J76" s="31">
        <f>SUM(K76:O76)</f>
        <v>13</v>
      </c>
      <c r="K76" s="5">
        <v>4</v>
      </c>
      <c r="L76" s="6">
        <v>2</v>
      </c>
      <c r="M76" s="6">
        <v>2</v>
      </c>
      <c r="N76" s="6">
        <v>4</v>
      </c>
      <c r="O76" s="6">
        <v>1</v>
      </c>
      <c r="P76" s="7"/>
      <c r="Q76" s="1"/>
      <c r="R76" s="2">
        <f>IF(G78&gt;$O$2,"HC",0)</f>
        <v>0</v>
      </c>
      <c r="T76" s="182"/>
      <c r="U76">
        <f>SUM(K76:K79)</f>
        <v>9</v>
      </c>
      <c r="V76">
        <f>SUM(L76:L79)</f>
        <v>5</v>
      </c>
      <c r="W76">
        <f>SUM(M76:M79)</f>
        <v>5</v>
      </c>
    </row>
    <row r="77" spans="1:20" ht="14.25" customHeight="1">
      <c r="A77" s="36"/>
      <c r="B77" s="33" t="s">
        <v>19</v>
      </c>
      <c r="C77" s="208" t="s">
        <v>43</v>
      </c>
      <c r="D77" s="209"/>
      <c r="E77" s="209"/>
      <c r="F77" s="30" t="s">
        <v>12</v>
      </c>
      <c r="G77" s="40">
        <v>0</v>
      </c>
      <c r="H77" s="30" t="s">
        <v>15</v>
      </c>
      <c r="I77" s="32">
        <f>IF(OR(P77="Disq",P77="Abd"),P77,(L77*1)+(M77*2)+(N77*3)+(O77*5)+P77)</f>
        <v>17</v>
      </c>
      <c r="J77" s="30">
        <f>SUM(K77:O77)</f>
        <v>13</v>
      </c>
      <c r="K77" s="8">
        <v>5</v>
      </c>
      <c r="L77" s="9">
        <v>3</v>
      </c>
      <c r="M77" s="9">
        <v>3</v>
      </c>
      <c r="N77" s="9">
        <v>1</v>
      </c>
      <c r="O77" s="9">
        <v>1</v>
      </c>
      <c r="P77" s="10"/>
      <c r="Q77" s="1"/>
      <c r="R77" s="2"/>
      <c r="T77" s="182"/>
    </row>
    <row r="78" spans="1:20" ht="14.25" customHeight="1">
      <c r="A78" s="36"/>
      <c r="B78" s="197">
        <f>VLOOKUP(B75,Attribution_des_points,2,FALSE)</f>
        <v>5</v>
      </c>
      <c r="C78" s="209"/>
      <c r="D78" s="209"/>
      <c r="E78" s="209"/>
      <c r="F78" s="30" t="s">
        <v>13</v>
      </c>
      <c r="G78" s="41">
        <v>0</v>
      </c>
      <c r="H78" s="30" t="s">
        <v>16</v>
      </c>
      <c r="I78" s="32">
        <f>IF(OR(P78="Disq",P78="Abd"),P78,(L78*1)+(M78*2)+(N78*3)+(O78*5)+P78)</f>
        <v>0</v>
      </c>
      <c r="J78" s="30">
        <f>SUM(K78:O78)</f>
        <v>0</v>
      </c>
      <c r="K78" s="8"/>
      <c r="L78" s="9"/>
      <c r="M78" s="9"/>
      <c r="N78" s="9"/>
      <c r="O78" s="9"/>
      <c r="P78" s="10"/>
      <c r="Q78" s="1"/>
      <c r="T78" s="182"/>
    </row>
    <row r="79" spans="1:20" ht="14.25" customHeight="1">
      <c r="A79" s="36"/>
      <c r="B79" s="199"/>
      <c r="C79" s="210"/>
      <c r="D79" s="210"/>
      <c r="E79" s="210"/>
      <c r="F79" s="34" t="s">
        <v>27</v>
      </c>
      <c r="G79" s="42">
        <f>IF(G78=0,0,G78-G76)</f>
        <v>0</v>
      </c>
      <c r="H79" s="35" t="s">
        <v>25</v>
      </c>
      <c r="I79" s="32">
        <f>IF(OR(P79="Disq",P79="Abd"),P79,(L79*1)+(M79*2)+(N79*3)+(O79*5)+P79)</f>
        <v>0</v>
      </c>
      <c r="J79" s="30">
        <f>SUM(K79:O79)</f>
        <v>0</v>
      </c>
      <c r="K79" s="11"/>
      <c r="L79" s="12"/>
      <c r="M79" s="12"/>
      <c r="N79" s="12"/>
      <c r="O79" s="12"/>
      <c r="P79" s="13"/>
      <c r="Q79" s="1"/>
      <c r="T79" s="182"/>
    </row>
    <row r="80" spans="1:20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1"/>
      <c r="T80" s="182"/>
    </row>
    <row r="81" spans="1:20" ht="39" customHeight="1">
      <c r="A81" s="36"/>
      <c r="B81" s="24" t="s">
        <v>18</v>
      </c>
      <c r="C81" s="25">
        <v>192</v>
      </c>
      <c r="D81" s="200" t="s">
        <v>237</v>
      </c>
      <c r="E81" s="201"/>
      <c r="F81" s="183" t="s">
        <v>17</v>
      </c>
      <c r="G81" s="190">
        <f>IF(SUM(J83:J86)=0,0,(SUM(L83:L86)*1+SUM(M83:M86)*2+SUM(N83:N86)*3+SUM(O83:O86)*5)/SUM(J83:J86))</f>
        <v>2.1153846153846154</v>
      </c>
      <c r="H81" s="202" t="s">
        <v>9</v>
      </c>
      <c r="I81" s="202" t="s">
        <v>10</v>
      </c>
      <c r="J81" s="192" t="s">
        <v>33</v>
      </c>
      <c r="K81" s="187" t="s">
        <v>32</v>
      </c>
      <c r="L81" s="187"/>
      <c r="M81" s="26">
        <f>R83</f>
        <v>0</v>
      </c>
      <c r="N81" s="188" t="s">
        <v>31</v>
      </c>
      <c r="O81" s="189"/>
      <c r="P81" s="27">
        <f>IF(OR(P83="Disq",P84="Disq",P85="Disq",P86="Disq",R83="HC"),"Disq",IF(OR(P83="Abd",P84="Abd",P85="Abd",P86="Abd"),"Abd",SUM(I83:I86)+M81))</f>
        <v>55</v>
      </c>
      <c r="Q81" s="1"/>
      <c r="T81" s="182">
        <f>P81</f>
        <v>55</v>
      </c>
    </row>
    <row r="82" spans="1:20" ht="14.25" customHeight="1">
      <c r="A82" s="36"/>
      <c r="B82" s="204">
        <v>12</v>
      </c>
      <c r="C82" s="28" t="s">
        <v>310</v>
      </c>
      <c r="D82" s="206" t="s">
        <v>307</v>
      </c>
      <c r="E82" s="207"/>
      <c r="F82" s="184"/>
      <c r="G82" s="191"/>
      <c r="H82" s="203"/>
      <c r="I82" s="203"/>
      <c r="J82" s="193"/>
      <c r="K82" s="29" t="s">
        <v>2</v>
      </c>
      <c r="L82" s="29" t="s">
        <v>3</v>
      </c>
      <c r="M82" s="29" t="s">
        <v>4</v>
      </c>
      <c r="N82" s="29" t="s">
        <v>5</v>
      </c>
      <c r="O82" s="29" t="s">
        <v>6</v>
      </c>
      <c r="P82" s="29" t="s">
        <v>7</v>
      </c>
      <c r="Q82" s="1"/>
      <c r="T82" s="182"/>
    </row>
    <row r="83" spans="1:23" ht="14.25" customHeight="1">
      <c r="A83" s="36"/>
      <c r="B83" s="205"/>
      <c r="C83" s="28" t="s">
        <v>46</v>
      </c>
      <c r="D83" s="207"/>
      <c r="E83" s="207"/>
      <c r="F83" s="30" t="s">
        <v>11</v>
      </c>
      <c r="G83" s="40">
        <v>0.41250000000000003</v>
      </c>
      <c r="H83" s="31" t="s">
        <v>14</v>
      </c>
      <c r="I83" s="32">
        <f>IF(OR(P83="Disq",P83="Abd"),P83,(L83*1)+(M83*2)+(N83*3)+(O83*5)+P83)</f>
        <v>34</v>
      </c>
      <c r="J83" s="31">
        <f>SUM(K83:O83)</f>
        <v>13</v>
      </c>
      <c r="K83" s="5">
        <v>2</v>
      </c>
      <c r="L83" s="6">
        <v>2</v>
      </c>
      <c r="M83" s="6">
        <v>1</v>
      </c>
      <c r="N83" s="6">
        <v>5</v>
      </c>
      <c r="O83" s="6">
        <v>3</v>
      </c>
      <c r="P83" s="7"/>
      <c r="Q83" s="1"/>
      <c r="R83" s="2">
        <f>IF(G85&gt;$O$2,"HC",0)</f>
        <v>0</v>
      </c>
      <c r="T83" s="182"/>
      <c r="U83">
        <f>SUM(K83:K86)</f>
        <v>8</v>
      </c>
      <c r="V83">
        <f>SUM(L83:L86)</f>
        <v>4</v>
      </c>
      <c r="W83">
        <f>SUM(M83:M86)</f>
        <v>1</v>
      </c>
    </row>
    <row r="84" spans="1:20" ht="14.25" customHeight="1">
      <c r="A84" s="36"/>
      <c r="B84" s="33" t="s">
        <v>19</v>
      </c>
      <c r="C84" s="208" t="s">
        <v>45</v>
      </c>
      <c r="D84" s="209"/>
      <c r="E84" s="209"/>
      <c r="F84" s="30" t="s">
        <v>12</v>
      </c>
      <c r="G84" s="40">
        <v>0</v>
      </c>
      <c r="H84" s="30" t="s">
        <v>15</v>
      </c>
      <c r="I84" s="32">
        <f>IF(OR(P84="Disq",P84="Abd"),P84,(L84*1)+(M84*2)+(N84*3)+(O84*5)+P84)</f>
        <v>21</v>
      </c>
      <c r="J84" s="30">
        <f>SUM(K84:O84)</f>
        <v>13</v>
      </c>
      <c r="K84" s="8">
        <v>6</v>
      </c>
      <c r="L84" s="9">
        <v>2</v>
      </c>
      <c r="M84" s="9">
        <v>0</v>
      </c>
      <c r="N84" s="9">
        <v>3</v>
      </c>
      <c r="O84" s="9">
        <v>2</v>
      </c>
      <c r="P84" s="10"/>
      <c r="Q84" s="1"/>
      <c r="R84" s="2"/>
      <c r="T84" s="182"/>
    </row>
    <row r="85" spans="1:20" ht="14.25" customHeight="1">
      <c r="A85" s="36"/>
      <c r="B85" s="197">
        <f>VLOOKUP(B82,Attribution_des_points,2,FALSE)</f>
        <v>4</v>
      </c>
      <c r="C85" s="209"/>
      <c r="D85" s="209"/>
      <c r="E85" s="209"/>
      <c r="F85" s="30" t="s">
        <v>13</v>
      </c>
      <c r="G85" s="41">
        <v>0.6159722222222223</v>
      </c>
      <c r="H85" s="30" t="s">
        <v>16</v>
      </c>
      <c r="I85" s="32">
        <f>IF(OR(P85="Disq",P85="Abd"),P85,(L85*1)+(M85*2)+(N85*3)+(O85*5)+P85)</f>
        <v>0</v>
      </c>
      <c r="J85" s="30">
        <f>SUM(K85:O85)</f>
        <v>0</v>
      </c>
      <c r="K85" s="8"/>
      <c r="L85" s="9"/>
      <c r="M85" s="9"/>
      <c r="N85" s="9"/>
      <c r="O85" s="9"/>
      <c r="P85" s="10"/>
      <c r="Q85" s="1"/>
      <c r="T85" s="182"/>
    </row>
    <row r="86" spans="1:20" ht="14.25" customHeight="1">
      <c r="A86" s="36"/>
      <c r="B86" s="199"/>
      <c r="C86" s="210"/>
      <c r="D86" s="210"/>
      <c r="E86" s="210"/>
      <c r="F86" s="34" t="s">
        <v>27</v>
      </c>
      <c r="G86" s="42">
        <f>IF(G85=0,0,G85-G83)</f>
        <v>0.20347222222222222</v>
      </c>
      <c r="H86" s="35" t="s">
        <v>25</v>
      </c>
      <c r="I86" s="32">
        <f>IF(OR(P86="Disq",P86="Abd"),P86,(L86*1)+(M86*2)+(N86*3)+(O86*5)+P86)</f>
        <v>0</v>
      </c>
      <c r="J86" s="30">
        <f>SUM(K86:O86)</f>
        <v>0</v>
      </c>
      <c r="K86" s="11"/>
      <c r="L86" s="12"/>
      <c r="M86" s="12"/>
      <c r="N86" s="12"/>
      <c r="O86" s="12"/>
      <c r="P86" s="13"/>
      <c r="Q86" s="1"/>
      <c r="T86" s="182"/>
    </row>
    <row r="87" spans="1:20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1"/>
      <c r="T87" s="182"/>
    </row>
    <row r="88" spans="1:20" ht="39" customHeight="1">
      <c r="A88" s="36"/>
      <c r="B88" s="24" t="s">
        <v>18</v>
      </c>
      <c r="C88" s="25">
        <v>185</v>
      </c>
      <c r="D88" s="200" t="s">
        <v>131</v>
      </c>
      <c r="E88" s="201"/>
      <c r="F88" s="183" t="s">
        <v>17</v>
      </c>
      <c r="G88" s="190">
        <f>IF(SUM(J90:J93)=0,0,(SUM(L90:L93)*1+SUM(M90:M93)*2+SUM(N90:N93)*3+SUM(O90:O93)*5)/SUM(J90:J93))</f>
        <v>2.1153846153846154</v>
      </c>
      <c r="H88" s="202" t="s">
        <v>9</v>
      </c>
      <c r="I88" s="202" t="s">
        <v>10</v>
      </c>
      <c r="J88" s="192" t="s">
        <v>33</v>
      </c>
      <c r="K88" s="187" t="s">
        <v>32</v>
      </c>
      <c r="L88" s="187"/>
      <c r="M88" s="26">
        <f>R90</f>
        <v>0</v>
      </c>
      <c r="N88" s="188" t="s">
        <v>31</v>
      </c>
      <c r="O88" s="189"/>
      <c r="P88" s="27">
        <f>IF(OR(P90="Disq",P91="Disq",P92="Disq",P93="Disq",R90="HC"),"Disq",IF(OR(P90="Abd",P91="Abd",P92="Abd",P93="Abd"),"Abd",SUM(I90:I93)+M88))</f>
        <v>55</v>
      </c>
      <c r="Q88" s="1"/>
      <c r="T88" s="182">
        <f>P88</f>
        <v>55</v>
      </c>
    </row>
    <row r="89" spans="1:20" ht="14.25" customHeight="1">
      <c r="A89" s="36"/>
      <c r="B89" s="204">
        <v>13</v>
      </c>
      <c r="C89" s="28" t="s">
        <v>189</v>
      </c>
      <c r="D89" s="206" t="s">
        <v>132</v>
      </c>
      <c r="E89" s="207"/>
      <c r="F89" s="184"/>
      <c r="G89" s="191"/>
      <c r="H89" s="203"/>
      <c r="I89" s="203"/>
      <c r="J89" s="193"/>
      <c r="K89" s="29" t="s">
        <v>2</v>
      </c>
      <c r="L89" s="29" t="s">
        <v>3</v>
      </c>
      <c r="M89" s="29" t="s">
        <v>4</v>
      </c>
      <c r="N89" s="29" t="s">
        <v>5</v>
      </c>
      <c r="O89" s="29" t="s">
        <v>6</v>
      </c>
      <c r="P89" s="29" t="s">
        <v>7</v>
      </c>
      <c r="Q89" s="1"/>
      <c r="T89" s="182"/>
    </row>
    <row r="90" spans="1:23" ht="14.25" customHeight="1">
      <c r="A90" s="36"/>
      <c r="B90" s="205"/>
      <c r="C90" s="28" t="s">
        <v>41</v>
      </c>
      <c r="D90" s="207"/>
      <c r="E90" s="207"/>
      <c r="F90" s="30" t="s">
        <v>11</v>
      </c>
      <c r="G90" s="40">
        <v>0.3986111111111111</v>
      </c>
      <c r="H90" s="31" t="s">
        <v>14</v>
      </c>
      <c r="I90" s="32">
        <f>IF(OR(P90="Disq",P90="Abd"),P90,(L90*1)+(M90*2)+(N90*3)+(O90*5)+P90)</f>
        <v>23</v>
      </c>
      <c r="J90" s="31">
        <f>SUM(K90:O90)</f>
        <v>13</v>
      </c>
      <c r="K90" s="5">
        <v>4</v>
      </c>
      <c r="L90" s="6">
        <v>2</v>
      </c>
      <c r="M90" s="6">
        <v>2</v>
      </c>
      <c r="N90" s="6">
        <v>4</v>
      </c>
      <c r="O90" s="6">
        <v>1</v>
      </c>
      <c r="P90" s="7"/>
      <c r="Q90" s="1"/>
      <c r="R90" s="2">
        <f>IF(G92&gt;$O$2,"HC",0)</f>
        <v>0</v>
      </c>
      <c r="T90" s="182"/>
      <c r="U90">
        <f>SUM(K90:K93)</f>
        <v>5</v>
      </c>
      <c r="V90">
        <f>SUM(L90:L93)</f>
        <v>4</v>
      </c>
      <c r="W90">
        <f>SUM(M90:M93)</f>
        <v>4</v>
      </c>
    </row>
    <row r="91" spans="1:20" ht="14.25" customHeight="1">
      <c r="A91" s="36"/>
      <c r="B91" s="33" t="s">
        <v>19</v>
      </c>
      <c r="C91" s="208" t="s">
        <v>50</v>
      </c>
      <c r="D91" s="209"/>
      <c r="E91" s="209"/>
      <c r="F91" s="30" t="s">
        <v>12</v>
      </c>
      <c r="G91" s="40">
        <v>0</v>
      </c>
      <c r="H91" s="30" t="s">
        <v>15</v>
      </c>
      <c r="I91" s="32">
        <f>IF(OR(P91="Disq",P91="Abd"),P91,(L91*1)+(M91*2)+(N91*3)+(O91*5)+P91)</f>
        <v>32</v>
      </c>
      <c r="J91" s="30">
        <f>SUM(K91:O91)</f>
        <v>13</v>
      </c>
      <c r="K91" s="8">
        <v>1</v>
      </c>
      <c r="L91" s="9">
        <v>2</v>
      </c>
      <c r="M91" s="9">
        <v>2</v>
      </c>
      <c r="N91" s="9">
        <v>7</v>
      </c>
      <c r="O91" s="9">
        <v>1</v>
      </c>
      <c r="P91" s="10"/>
      <c r="Q91" s="1"/>
      <c r="R91" s="2"/>
      <c r="T91" s="182"/>
    </row>
    <row r="92" spans="1:20" ht="14.25" customHeight="1">
      <c r="A92" s="36"/>
      <c r="B92" s="197">
        <f>VLOOKUP(B89,Attribution_des_points,2,FALSE)</f>
        <v>3</v>
      </c>
      <c r="C92" s="209"/>
      <c r="D92" s="209"/>
      <c r="E92" s="209"/>
      <c r="F92" s="30" t="s">
        <v>13</v>
      </c>
      <c r="G92" s="41">
        <v>0.6298611111111111</v>
      </c>
      <c r="H92" s="30" t="s">
        <v>16</v>
      </c>
      <c r="I92" s="32">
        <f>IF(OR(P92="Disq",P92="Abd"),P92,(L92*1)+(M92*2)+(N92*3)+(O92*5)+P92)</f>
        <v>0</v>
      </c>
      <c r="J92" s="30">
        <f>SUM(K92:O92)</f>
        <v>0</v>
      </c>
      <c r="K92" s="8"/>
      <c r="L92" s="9"/>
      <c r="M92" s="9"/>
      <c r="N92" s="9"/>
      <c r="O92" s="9"/>
      <c r="P92" s="10"/>
      <c r="Q92" s="1"/>
      <c r="T92" s="182"/>
    </row>
    <row r="93" spans="1:20" ht="14.25" customHeight="1">
      <c r="A93" s="36"/>
      <c r="B93" s="199"/>
      <c r="C93" s="210"/>
      <c r="D93" s="210"/>
      <c r="E93" s="210"/>
      <c r="F93" s="34" t="s">
        <v>27</v>
      </c>
      <c r="G93" s="42">
        <f>IF(G92=0,0,G92-G90)</f>
        <v>0.23125</v>
      </c>
      <c r="H93" s="35" t="s">
        <v>25</v>
      </c>
      <c r="I93" s="32">
        <f>IF(OR(P93="Disq",P93="Abd"),P93,(L93*1)+(M93*2)+(N93*3)+(O93*5)+P93)</f>
        <v>0</v>
      </c>
      <c r="J93" s="30">
        <f>SUM(K93:O93)</f>
        <v>0</v>
      </c>
      <c r="K93" s="11"/>
      <c r="L93" s="12"/>
      <c r="M93" s="12"/>
      <c r="N93" s="12"/>
      <c r="O93" s="12"/>
      <c r="P93" s="13"/>
      <c r="Q93" s="1"/>
      <c r="T93" s="182"/>
    </row>
    <row r="94" spans="1:20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1"/>
      <c r="T94" s="182"/>
    </row>
  </sheetData>
  <sheetProtection password="CC71" sheet="1" objects="1" scenarios="1" selectLockedCells="1" sort="0" autoFilter="0"/>
  <mergeCells count="172">
    <mergeCell ref="B2:E2"/>
    <mergeCell ref="H2:M2"/>
    <mergeCell ref="O2:P2"/>
    <mergeCell ref="D4:E4"/>
    <mergeCell ref="F4:F5"/>
    <mergeCell ref="G4:G5"/>
    <mergeCell ref="H4:H5"/>
    <mergeCell ref="I4:I5"/>
    <mergeCell ref="J4:J5"/>
    <mergeCell ref="K4:L4"/>
    <mergeCell ref="N4:O4"/>
    <mergeCell ref="T4:T10"/>
    <mergeCell ref="B5:B6"/>
    <mergeCell ref="D5:E6"/>
    <mergeCell ref="C7:E9"/>
    <mergeCell ref="B8:B9"/>
    <mergeCell ref="T74:T80"/>
    <mergeCell ref="C77:E79"/>
    <mergeCell ref="B78:B79"/>
    <mergeCell ref="D75:E76"/>
    <mergeCell ref="B75:B76"/>
    <mergeCell ref="J74:J75"/>
    <mergeCell ref="I74:I75"/>
    <mergeCell ref="H74:H75"/>
    <mergeCell ref="G74:G75"/>
    <mergeCell ref="F74:F75"/>
    <mergeCell ref="D32:E32"/>
    <mergeCell ref="F32:F33"/>
    <mergeCell ref="G32:G33"/>
    <mergeCell ref="H32:H33"/>
    <mergeCell ref="I32:I33"/>
    <mergeCell ref="J32:J33"/>
    <mergeCell ref="B33:B34"/>
    <mergeCell ref="D33:E34"/>
    <mergeCell ref="C35:E37"/>
    <mergeCell ref="B36:B37"/>
    <mergeCell ref="N74:O74"/>
    <mergeCell ref="K74:L74"/>
    <mergeCell ref="D74:E74"/>
    <mergeCell ref="B26:B27"/>
    <mergeCell ref="D26:E27"/>
    <mergeCell ref="C28:E30"/>
    <mergeCell ref="B29:B30"/>
    <mergeCell ref="D25:E25"/>
    <mergeCell ref="F25:F26"/>
    <mergeCell ref="G88:G89"/>
    <mergeCell ref="H88:H89"/>
    <mergeCell ref="I88:I89"/>
    <mergeCell ref="J88:J89"/>
    <mergeCell ref="K25:L25"/>
    <mergeCell ref="N25:O25"/>
    <mergeCell ref="G25:G26"/>
    <mergeCell ref="H25:H26"/>
    <mergeCell ref="I25:I26"/>
    <mergeCell ref="J25:J26"/>
    <mergeCell ref="B89:B90"/>
    <mergeCell ref="D89:E90"/>
    <mergeCell ref="C91:E93"/>
    <mergeCell ref="B92:B93"/>
    <mergeCell ref="D88:E88"/>
    <mergeCell ref="F88:F89"/>
    <mergeCell ref="H11:H12"/>
    <mergeCell ref="I11:I12"/>
    <mergeCell ref="J11:J12"/>
    <mergeCell ref="K88:L88"/>
    <mergeCell ref="N88:O88"/>
    <mergeCell ref="T88:T94"/>
    <mergeCell ref="T25:T31"/>
    <mergeCell ref="N32:O32"/>
    <mergeCell ref="T32:T38"/>
    <mergeCell ref="K32:L32"/>
    <mergeCell ref="K11:L11"/>
    <mergeCell ref="N11:O11"/>
    <mergeCell ref="T11:T17"/>
    <mergeCell ref="B12:B13"/>
    <mergeCell ref="D12:E13"/>
    <mergeCell ref="C14:E16"/>
    <mergeCell ref="B15:B16"/>
    <mergeCell ref="D11:E11"/>
    <mergeCell ref="F11:F12"/>
    <mergeCell ref="G11:G12"/>
    <mergeCell ref="T67:T73"/>
    <mergeCell ref="B68:B69"/>
    <mergeCell ref="D68:E69"/>
    <mergeCell ref="C70:E72"/>
    <mergeCell ref="B71:B72"/>
    <mergeCell ref="D67:E67"/>
    <mergeCell ref="F67:F68"/>
    <mergeCell ref="G67:G68"/>
    <mergeCell ref="H67:H68"/>
    <mergeCell ref="I67:I68"/>
    <mergeCell ref="G60:G61"/>
    <mergeCell ref="H60:H61"/>
    <mergeCell ref="I60:I61"/>
    <mergeCell ref="J60:J61"/>
    <mergeCell ref="K67:L67"/>
    <mergeCell ref="N67:O67"/>
    <mergeCell ref="J67:J68"/>
    <mergeCell ref="B61:B62"/>
    <mergeCell ref="D61:E62"/>
    <mergeCell ref="C63:E65"/>
    <mergeCell ref="B64:B65"/>
    <mergeCell ref="D60:E60"/>
    <mergeCell ref="F60:F61"/>
    <mergeCell ref="H39:H40"/>
    <mergeCell ref="I39:I40"/>
    <mergeCell ref="J39:J40"/>
    <mergeCell ref="K60:L60"/>
    <mergeCell ref="N60:O60"/>
    <mergeCell ref="T60:T66"/>
    <mergeCell ref="K39:L39"/>
    <mergeCell ref="N39:O39"/>
    <mergeCell ref="T39:T45"/>
    <mergeCell ref="B40:B41"/>
    <mergeCell ref="D40:E41"/>
    <mergeCell ref="C42:E44"/>
    <mergeCell ref="B43:B44"/>
    <mergeCell ref="D39:E39"/>
    <mergeCell ref="F39:F40"/>
    <mergeCell ref="G39:G40"/>
    <mergeCell ref="B54:B55"/>
    <mergeCell ref="D54:E55"/>
    <mergeCell ref="C56:E58"/>
    <mergeCell ref="B57:B58"/>
    <mergeCell ref="D53:E53"/>
    <mergeCell ref="F53:F54"/>
    <mergeCell ref="T18:T24"/>
    <mergeCell ref="B19:B20"/>
    <mergeCell ref="D19:E20"/>
    <mergeCell ref="C21:E23"/>
    <mergeCell ref="B22:B23"/>
    <mergeCell ref="D18:E18"/>
    <mergeCell ref="F18:F19"/>
    <mergeCell ref="G18:G19"/>
    <mergeCell ref="H18:H19"/>
    <mergeCell ref="I18:I19"/>
    <mergeCell ref="G81:G82"/>
    <mergeCell ref="H81:H82"/>
    <mergeCell ref="I81:I82"/>
    <mergeCell ref="J81:J82"/>
    <mergeCell ref="K18:L18"/>
    <mergeCell ref="N18:O18"/>
    <mergeCell ref="J18:J19"/>
    <mergeCell ref="K53:L53"/>
    <mergeCell ref="N53:O53"/>
    <mergeCell ref="G53:G54"/>
    <mergeCell ref="B82:B83"/>
    <mergeCell ref="D82:E83"/>
    <mergeCell ref="C84:E86"/>
    <mergeCell ref="B85:B86"/>
    <mergeCell ref="D81:E81"/>
    <mergeCell ref="F81:F82"/>
    <mergeCell ref="H46:H47"/>
    <mergeCell ref="I46:I47"/>
    <mergeCell ref="J46:J47"/>
    <mergeCell ref="K81:L81"/>
    <mergeCell ref="N81:O81"/>
    <mergeCell ref="T81:T87"/>
    <mergeCell ref="T53:T59"/>
    <mergeCell ref="H53:H54"/>
    <mergeCell ref="I53:I54"/>
    <mergeCell ref="J53:J54"/>
    <mergeCell ref="K46:L46"/>
    <mergeCell ref="N46:O46"/>
    <mergeCell ref="T46:T52"/>
    <mergeCell ref="B47:B48"/>
    <mergeCell ref="D47:E48"/>
    <mergeCell ref="C49:E51"/>
    <mergeCell ref="B50:B51"/>
    <mergeCell ref="D46:E46"/>
    <mergeCell ref="F46:F47"/>
    <mergeCell ref="G46:G47"/>
  </mergeCells>
  <dataValidations count="1">
    <dataValidation type="list" allowBlank="1" showDropDown="1" showInputMessage="1" showErrorMessage="1" sqref="J83:J86 J48:J51 J90:J93 J6:J9 J76:J79 J34:J37 J27:J30 J13:J16 J20:J23 J69:J72 J62:J65 J41:J44 J55:J58">
      <formula1>"0,1,2,3,5"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0" horizontalDpi="600" verticalDpi="600" orientation="landscape" paperSize="9" scale="84" r:id="rId1"/>
  <rowBreaks count="3" manualBreakCount="3">
    <brk id="31" max="255" man="1"/>
    <brk id="59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B2:H45"/>
  <sheetViews>
    <sheetView zoomScalePageLayoutView="0" workbookViewId="0" topLeftCell="A16">
      <selection activeCell="C36" sqref="C36"/>
    </sheetView>
  </sheetViews>
  <sheetFormatPr defaultColWidth="11.421875" defaultRowHeight="12.75"/>
  <cols>
    <col min="2" max="2" width="15.421875" style="0" customWidth="1"/>
    <col min="3" max="3" width="25.28125" style="0" customWidth="1"/>
    <col min="4" max="5" width="15.28125" style="0" customWidth="1"/>
    <col min="6" max="6" width="13.28125" style="0" customWidth="1"/>
  </cols>
  <sheetData>
    <row r="2" spans="2:8" ht="26.25" customHeight="1">
      <c r="B2" s="15" t="s">
        <v>35</v>
      </c>
      <c r="C2" s="15" t="s">
        <v>36</v>
      </c>
      <c r="D2" s="15" t="s">
        <v>8</v>
      </c>
      <c r="E2" s="15" t="s">
        <v>197</v>
      </c>
      <c r="F2" s="15" t="s">
        <v>208</v>
      </c>
      <c r="G2" s="15" t="s">
        <v>216</v>
      </c>
      <c r="H2" s="15" t="s">
        <v>217</v>
      </c>
    </row>
    <row r="3" spans="2:8" ht="12.75">
      <c r="B3" s="17" t="s">
        <v>41</v>
      </c>
      <c r="C3" s="3" t="s">
        <v>50</v>
      </c>
      <c r="D3" s="16" t="s">
        <v>79</v>
      </c>
      <c r="E3" s="14" t="s">
        <v>204</v>
      </c>
      <c r="F3" s="16" t="s">
        <v>209</v>
      </c>
      <c r="G3" s="16" t="s">
        <v>220</v>
      </c>
      <c r="H3" s="3" t="s">
        <v>232</v>
      </c>
    </row>
    <row r="4" spans="2:8" ht="12.75">
      <c r="B4" s="17" t="s">
        <v>46</v>
      </c>
      <c r="C4" s="3" t="s">
        <v>157</v>
      </c>
      <c r="D4" s="16" t="s">
        <v>20</v>
      </c>
      <c r="E4" s="14" t="s">
        <v>205</v>
      </c>
      <c r="F4" s="16" t="s">
        <v>210</v>
      </c>
      <c r="G4" s="16" t="s">
        <v>218</v>
      </c>
      <c r="H4" s="3" t="s">
        <v>231</v>
      </c>
    </row>
    <row r="5" spans="2:8" ht="12.75">
      <c r="B5" s="17" t="s">
        <v>71</v>
      </c>
      <c r="C5" s="3" t="s">
        <v>148</v>
      </c>
      <c r="D5" s="16" t="s">
        <v>21</v>
      </c>
      <c r="E5" s="16"/>
      <c r="F5" s="16" t="s">
        <v>211</v>
      </c>
      <c r="G5" s="16" t="s">
        <v>228</v>
      </c>
      <c r="H5" s="3" t="s">
        <v>223</v>
      </c>
    </row>
    <row r="6" spans="2:8" ht="12.75">
      <c r="B6" s="17" t="s">
        <v>74</v>
      </c>
      <c r="C6" s="3" t="s">
        <v>43</v>
      </c>
      <c r="D6" s="16" t="s">
        <v>22</v>
      </c>
      <c r="E6" s="16"/>
      <c r="F6" s="16" t="s">
        <v>212</v>
      </c>
      <c r="G6" s="16" t="s">
        <v>221</v>
      </c>
      <c r="H6" s="16" t="s">
        <v>224</v>
      </c>
    </row>
    <row r="7" spans="2:8" ht="12.75">
      <c r="B7" s="43" t="s">
        <v>206</v>
      </c>
      <c r="C7" s="3" t="s">
        <v>155</v>
      </c>
      <c r="D7" s="16" t="s">
        <v>23</v>
      </c>
      <c r="E7" s="16"/>
      <c r="F7" s="16" t="s">
        <v>194</v>
      </c>
      <c r="G7" s="16" t="s">
        <v>229</v>
      </c>
      <c r="H7" s="3" t="s">
        <v>225</v>
      </c>
    </row>
    <row r="8" spans="3:8" ht="12.75">
      <c r="C8" s="3" t="s">
        <v>159</v>
      </c>
      <c r="D8" s="16" t="s">
        <v>29</v>
      </c>
      <c r="E8" s="16"/>
      <c r="F8" s="16" t="s">
        <v>214</v>
      </c>
      <c r="G8" s="16" t="s">
        <v>227</v>
      </c>
      <c r="H8" s="3" t="s">
        <v>226</v>
      </c>
    </row>
    <row r="9" spans="3:7" ht="12.75">
      <c r="C9" s="3" t="s">
        <v>151</v>
      </c>
      <c r="D9" s="14" t="s">
        <v>24</v>
      </c>
      <c r="E9" s="14"/>
      <c r="G9" s="16" t="s">
        <v>219</v>
      </c>
    </row>
    <row r="10" spans="3:7" ht="12.75">
      <c r="C10" s="3" t="s">
        <v>147</v>
      </c>
      <c r="D10" s="14"/>
      <c r="E10" s="14"/>
      <c r="G10" s="16" t="s">
        <v>222</v>
      </c>
    </row>
    <row r="11" spans="3:7" ht="12.75">
      <c r="C11" s="3" t="s">
        <v>70</v>
      </c>
      <c r="G11" s="16"/>
    </row>
    <row r="12" ht="12.75">
      <c r="C12" s="3" t="s">
        <v>152</v>
      </c>
    </row>
    <row r="13" ht="12.75">
      <c r="C13" s="3" t="s">
        <v>96</v>
      </c>
    </row>
    <row r="14" ht="12.75">
      <c r="C14" s="3" t="s">
        <v>126</v>
      </c>
    </row>
    <row r="15" ht="12.75">
      <c r="C15" s="3" t="s">
        <v>150</v>
      </c>
    </row>
    <row r="16" ht="12.75">
      <c r="C16" s="3" t="s">
        <v>116</v>
      </c>
    </row>
    <row r="17" ht="12.75">
      <c r="C17" s="3" t="s">
        <v>76</v>
      </c>
    </row>
    <row r="18" ht="12.75">
      <c r="C18" s="3" t="s">
        <v>84</v>
      </c>
    </row>
    <row r="19" ht="12.75">
      <c r="C19" s="3" t="s">
        <v>144</v>
      </c>
    </row>
    <row r="20" ht="12.75">
      <c r="C20" s="3" t="s">
        <v>125</v>
      </c>
    </row>
    <row r="21" ht="12.75">
      <c r="C21" s="3" t="s">
        <v>160</v>
      </c>
    </row>
    <row r="22" ht="12.75">
      <c r="C22" s="3" t="s">
        <v>146</v>
      </c>
    </row>
    <row r="23" ht="12.75">
      <c r="C23" s="3" t="s">
        <v>45</v>
      </c>
    </row>
    <row r="24" ht="12.75">
      <c r="C24" s="3" t="s">
        <v>40</v>
      </c>
    </row>
    <row r="25" ht="12.75">
      <c r="C25" s="3" t="s">
        <v>158</v>
      </c>
    </row>
    <row r="26" ht="12.75">
      <c r="C26" s="3" t="s">
        <v>93</v>
      </c>
    </row>
    <row r="27" ht="12.75">
      <c r="C27" s="3" t="s">
        <v>78</v>
      </c>
    </row>
    <row r="28" ht="12.75">
      <c r="C28" s="3" t="s">
        <v>121</v>
      </c>
    </row>
    <row r="29" ht="12.75">
      <c r="C29" s="14" t="s">
        <v>258</v>
      </c>
    </row>
    <row r="30" ht="12.75">
      <c r="C30" s="3" t="s">
        <v>154</v>
      </c>
    </row>
    <row r="31" ht="12.75">
      <c r="C31" s="3" t="s">
        <v>140</v>
      </c>
    </row>
    <row r="32" ht="12.75">
      <c r="C32" s="3" t="s">
        <v>143</v>
      </c>
    </row>
    <row r="33" ht="12.75">
      <c r="C33" s="3" t="s">
        <v>156</v>
      </c>
    </row>
    <row r="34" ht="12.75">
      <c r="C34" s="3" t="s">
        <v>149</v>
      </c>
    </row>
    <row r="35" ht="12.75">
      <c r="C35" s="3" t="s">
        <v>49</v>
      </c>
    </row>
    <row r="36" ht="12.75">
      <c r="C36" s="14" t="s">
        <v>87</v>
      </c>
    </row>
    <row r="37" ht="12.75">
      <c r="C37" s="3" t="s">
        <v>139</v>
      </c>
    </row>
    <row r="38" ht="12.75">
      <c r="C38" s="14" t="s">
        <v>250</v>
      </c>
    </row>
    <row r="39" ht="12.75">
      <c r="C39" s="3" t="s">
        <v>73</v>
      </c>
    </row>
    <row r="40" ht="12.75">
      <c r="C40" s="3" t="s">
        <v>153</v>
      </c>
    </row>
    <row r="41" ht="12.75">
      <c r="C41" s="3" t="s">
        <v>142</v>
      </c>
    </row>
    <row r="42" ht="12.75">
      <c r="C42" s="3" t="s">
        <v>141</v>
      </c>
    </row>
    <row r="43" ht="12.75">
      <c r="C43" s="3" t="s">
        <v>58</v>
      </c>
    </row>
    <row r="44" ht="12.75">
      <c r="C44" s="3" t="s">
        <v>145</v>
      </c>
    </row>
    <row r="45" ht="12.75">
      <c r="C45" s="16" t="s">
        <v>206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3:K104"/>
  <sheetViews>
    <sheetView zoomScalePageLayoutView="0" workbookViewId="0" topLeftCell="A1">
      <selection activeCell="E19" sqref="E19"/>
    </sheetView>
  </sheetViews>
  <sheetFormatPr defaultColWidth="11.421875" defaultRowHeight="12.75"/>
  <cols>
    <col min="3" max="3" width="23.421875" style="0" customWidth="1"/>
    <col min="4" max="4" width="2.140625" style="0" customWidth="1"/>
    <col min="5" max="5" width="17.421875" style="0" customWidth="1"/>
    <col min="6" max="8" width="11.421875" style="0" hidden="1" customWidth="1"/>
  </cols>
  <sheetData>
    <row r="3" spans="7:8" ht="13.5" thickBot="1">
      <c r="G3" s="172" t="s">
        <v>198</v>
      </c>
      <c r="H3" s="172"/>
    </row>
    <row r="4" spans="2:8" ht="37.5" customHeight="1" thickBot="1">
      <c r="B4" s="173" t="s">
        <v>203</v>
      </c>
      <c r="C4" s="174"/>
      <c r="E4" s="49">
        <v>0.375</v>
      </c>
      <c r="G4" s="23">
        <v>1</v>
      </c>
      <c r="H4" s="23">
        <v>20</v>
      </c>
    </row>
    <row r="5" spans="7:8" ht="13.5" thickBot="1">
      <c r="G5" s="23">
        <v>2</v>
      </c>
      <c r="H5" s="23">
        <v>17</v>
      </c>
    </row>
    <row r="6" spans="2:8" ht="33.75" customHeight="1" thickBot="1">
      <c r="B6" s="173" t="s">
        <v>261</v>
      </c>
      <c r="C6" s="174"/>
      <c r="E6" s="49">
        <v>0.7291666666666666</v>
      </c>
      <c r="G6" s="23">
        <v>3</v>
      </c>
      <c r="H6" s="23">
        <v>15</v>
      </c>
    </row>
    <row r="7" spans="7:8" ht="12.75">
      <c r="G7" s="23">
        <v>4</v>
      </c>
      <c r="H7" s="23">
        <v>13</v>
      </c>
    </row>
    <row r="8" spans="7:8" ht="12.75">
      <c r="G8" s="23">
        <v>5</v>
      </c>
      <c r="H8" s="23">
        <v>11</v>
      </c>
    </row>
    <row r="9" spans="7:8" ht="13.5" thickBot="1">
      <c r="G9" s="23">
        <v>6</v>
      </c>
      <c r="H9" s="23">
        <v>10</v>
      </c>
    </row>
    <row r="10" spans="2:8" ht="25.5" customHeight="1">
      <c r="B10" s="175" t="s">
        <v>207</v>
      </c>
      <c r="C10" s="176"/>
      <c r="D10" s="177"/>
      <c r="E10" s="178"/>
      <c r="G10" s="23">
        <v>7</v>
      </c>
      <c r="H10" s="23">
        <v>9</v>
      </c>
    </row>
    <row r="11" spans="2:8" ht="22.5" customHeight="1">
      <c r="B11" s="166" t="s">
        <v>79</v>
      </c>
      <c r="C11" s="167"/>
      <c r="D11" s="167"/>
      <c r="E11" s="48">
        <v>3</v>
      </c>
      <c r="G11" s="23">
        <v>8</v>
      </c>
      <c r="H11" s="23">
        <v>8</v>
      </c>
    </row>
    <row r="12" spans="2:8" ht="22.5" customHeight="1">
      <c r="B12" s="166" t="s">
        <v>20</v>
      </c>
      <c r="C12" s="167"/>
      <c r="D12" s="167"/>
      <c r="E12" s="48">
        <v>8</v>
      </c>
      <c r="G12" s="23">
        <v>9</v>
      </c>
      <c r="H12" s="23">
        <v>7</v>
      </c>
    </row>
    <row r="13" spans="2:8" ht="22.5" customHeight="1">
      <c r="B13" s="166" t="s">
        <v>21</v>
      </c>
      <c r="C13" s="167"/>
      <c r="D13" s="167"/>
      <c r="E13" s="48">
        <v>15</v>
      </c>
      <c r="G13" s="23">
        <v>10</v>
      </c>
      <c r="H13" s="23">
        <v>6</v>
      </c>
    </row>
    <row r="14" spans="2:8" ht="22.5" customHeight="1">
      <c r="B14" s="168" t="s">
        <v>22</v>
      </c>
      <c r="C14" s="169"/>
      <c r="D14" s="169"/>
      <c r="E14" s="48">
        <v>12</v>
      </c>
      <c r="G14" s="23">
        <v>11</v>
      </c>
      <c r="H14" s="23">
        <v>5</v>
      </c>
    </row>
    <row r="15" spans="2:8" ht="22.5" customHeight="1">
      <c r="B15" s="168" t="s">
        <v>23</v>
      </c>
      <c r="C15" s="169"/>
      <c r="D15" s="169"/>
      <c r="E15" s="48">
        <v>25</v>
      </c>
      <c r="G15" s="23">
        <v>12</v>
      </c>
      <c r="H15" s="23">
        <v>4</v>
      </c>
    </row>
    <row r="16" spans="2:8" ht="22.5" customHeight="1">
      <c r="B16" s="168" t="s">
        <v>29</v>
      </c>
      <c r="C16" s="169"/>
      <c r="D16" s="169"/>
      <c r="E16" s="48">
        <v>11</v>
      </c>
      <c r="G16" s="23">
        <v>13</v>
      </c>
      <c r="H16" s="23">
        <v>3</v>
      </c>
    </row>
    <row r="17" spans="2:8" ht="22.5" customHeight="1">
      <c r="B17" s="166" t="s">
        <v>24</v>
      </c>
      <c r="C17" s="167"/>
      <c r="D17" s="167"/>
      <c r="E17" s="48">
        <v>13</v>
      </c>
      <c r="G17" s="23">
        <v>14</v>
      </c>
      <c r="H17" s="23">
        <v>2</v>
      </c>
    </row>
    <row r="18" spans="1:11" ht="22.5" customHeight="1">
      <c r="A18" s="84" t="s">
        <v>286</v>
      </c>
      <c r="B18" s="180" t="s">
        <v>194</v>
      </c>
      <c r="C18" s="181"/>
      <c r="D18" s="181"/>
      <c r="E18" s="82">
        <v>4</v>
      </c>
      <c r="G18" s="23">
        <v>15</v>
      </c>
      <c r="H18" s="23">
        <v>1</v>
      </c>
      <c r="I18" s="179" t="s">
        <v>287</v>
      </c>
      <c r="J18" s="179"/>
      <c r="K18" s="179"/>
    </row>
    <row r="19" spans="2:8" ht="22.5" customHeight="1" thickBot="1">
      <c r="B19" s="170" t="s">
        <v>31</v>
      </c>
      <c r="C19" s="171"/>
      <c r="D19" s="171"/>
      <c r="E19" s="50">
        <f>SUM(E11:E18)-E18</f>
        <v>87</v>
      </c>
      <c r="G19" s="23">
        <v>16</v>
      </c>
      <c r="H19" s="23">
        <v>0</v>
      </c>
    </row>
    <row r="20" spans="7:8" ht="12.75">
      <c r="G20" s="23">
        <v>17</v>
      </c>
      <c r="H20" s="23">
        <v>0</v>
      </c>
    </row>
    <row r="21" spans="7:8" ht="12.75">
      <c r="G21" s="23">
        <v>18</v>
      </c>
      <c r="H21" s="23">
        <v>0</v>
      </c>
    </row>
    <row r="22" spans="7:8" ht="12.75">
      <c r="G22" s="23">
        <v>19</v>
      </c>
      <c r="H22" s="23">
        <v>0</v>
      </c>
    </row>
    <row r="23" spans="7:8" ht="12.75">
      <c r="G23" s="23">
        <v>20</v>
      </c>
      <c r="H23" s="23">
        <v>0</v>
      </c>
    </row>
    <row r="24" spans="7:8" ht="12.75">
      <c r="G24" s="23">
        <v>21</v>
      </c>
      <c r="H24" s="23">
        <v>0</v>
      </c>
    </row>
    <row r="25" spans="7:8" ht="12.75">
      <c r="G25" s="23">
        <v>22</v>
      </c>
      <c r="H25" s="23">
        <v>0</v>
      </c>
    </row>
    <row r="26" spans="7:8" ht="12.75">
      <c r="G26" s="23">
        <v>23</v>
      </c>
      <c r="H26" s="23">
        <v>0</v>
      </c>
    </row>
    <row r="27" spans="7:8" ht="12.75">
      <c r="G27" s="23">
        <v>24</v>
      </c>
      <c r="H27" s="23">
        <v>0</v>
      </c>
    </row>
    <row r="28" spans="7:8" ht="12.75">
      <c r="G28" s="23">
        <v>25</v>
      </c>
      <c r="H28" s="23">
        <v>0</v>
      </c>
    </row>
    <row r="29" spans="7:8" ht="12.75">
      <c r="G29" s="23">
        <v>26</v>
      </c>
      <c r="H29" s="23">
        <v>0</v>
      </c>
    </row>
    <row r="30" spans="7:8" ht="12.75">
      <c r="G30" s="23">
        <v>27</v>
      </c>
      <c r="H30" s="23">
        <v>0</v>
      </c>
    </row>
    <row r="31" spans="7:8" ht="12.75">
      <c r="G31" s="23">
        <v>28</v>
      </c>
      <c r="H31" s="23">
        <v>0</v>
      </c>
    </row>
    <row r="32" spans="7:8" ht="12.75">
      <c r="G32" s="23">
        <v>29</v>
      </c>
      <c r="H32" s="23">
        <v>0</v>
      </c>
    </row>
    <row r="33" spans="7:8" ht="12.75">
      <c r="G33" s="23">
        <v>30</v>
      </c>
      <c r="H33" s="23">
        <v>0</v>
      </c>
    </row>
    <row r="34" spans="7:8" ht="12.75">
      <c r="G34" s="23">
        <v>31</v>
      </c>
      <c r="H34" s="23">
        <v>0</v>
      </c>
    </row>
    <row r="35" spans="7:8" ht="12.75">
      <c r="G35" s="23">
        <v>32</v>
      </c>
      <c r="H35" s="23">
        <v>0</v>
      </c>
    </row>
    <row r="36" spans="7:8" ht="12.75">
      <c r="G36" s="23">
        <v>33</v>
      </c>
      <c r="H36" s="23">
        <v>0</v>
      </c>
    </row>
    <row r="37" spans="7:8" ht="12.75">
      <c r="G37" s="23">
        <v>34</v>
      </c>
      <c r="H37" s="23">
        <v>0</v>
      </c>
    </row>
    <row r="38" spans="7:8" ht="12.75">
      <c r="G38" s="23">
        <v>35</v>
      </c>
      <c r="H38" s="23">
        <v>0</v>
      </c>
    </row>
    <row r="39" spans="7:8" ht="12.75">
      <c r="G39" s="23">
        <v>36</v>
      </c>
      <c r="H39" s="23">
        <v>0</v>
      </c>
    </row>
    <row r="40" spans="7:8" ht="12.75">
      <c r="G40" s="23">
        <v>37</v>
      </c>
      <c r="H40" s="23">
        <v>0</v>
      </c>
    </row>
    <row r="41" spans="7:8" ht="12.75">
      <c r="G41" s="23">
        <v>38</v>
      </c>
      <c r="H41" s="23">
        <v>0</v>
      </c>
    </row>
    <row r="42" spans="7:8" ht="12.75">
      <c r="G42" s="23">
        <v>39</v>
      </c>
      <c r="H42" s="23">
        <v>0</v>
      </c>
    </row>
    <row r="43" spans="7:8" ht="12.75">
      <c r="G43" s="23">
        <v>40</v>
      </c>
      <c r="H43" s="23">
        <v>0</v>
      </c>
    </row>
    <row r="44" spans="7:8" ht="12.75">
      <c r="G44" s="23">
        <v>41</v>
      </c>
      <c r="H44" s="23">
        <v>0</v>
      </c>
    </row>
    <row r="45" spans="7:8" ht="12.75">
      <c r="G45" s="23">
        <v>42</v>
      </c>
      <c r="H45" s="23">
        <v>0</v>
      </c>
    </row>
    <row r="46" spans="7:8" ht="12.75">
      <c r="G46" s="23">
        <v>43</v>
      </c>
      <c r="H46" s="23">
        <v>0</v>
      </c>
    </row>
    <row r="47" spans="7:8" ht="12.75">
      <c r="G47" s="23">
        <v>44</v>
      </c>
      <c r="H47" s="23">
        <v>0</v>
      </c>
    </row>
    <row r="48" spans="7:8" ht="12.75">
      <c r="G48" s="23">
        <v>45</v>
      </c>
      <c r="H48" s="23">
        <v>0</v>
      </c>
    </row>
    <row r="49" spans="7:8" ht="12.75">
      <c r="G49" s="23">
        <v>46</v>
      </c>
      <c r="H49" s="23">
        <v>0</v>
      </c>
    </row>
    <row r="50" spans="7:8" ht="12.75">
      <c r="G50" s="23">
        <v>47</v>
      </c>
      <c r="H50" s="23">
        <v>0</v>
      </c>
    </row>
    <row r="51" spans="7:8" ht="12.75">
      <c r="G51" s="23">
        <v>48</v>
      </c>
      <c r="H51" s="23">
        <v>0</v>
      </c>
    </row>
    <row r="52" spans="7:8" ht="12.75">
      <c r="G52" s="23">
        <v>49</v>
      </c>
      <c r="H52" s="23">
        <v>0</v>
      </c>
    </row>
    <row r="53" spans="7:8" ht="12.75">
      <c r="G53" s="23">
        <v>50</v>
      </c>
      <c r="H53" s="23">
        <v>0</v>
      </c>
    </row>
    <row r="54" spans="7:8" ht="12.75">
      <c r="G54" s="23">
        <v>51</v>
      </c>
      <c r="H54" s="23">
        <v>0</v>
      </c>
    </row>
    <row r="55" spans="7:8" ht="12.75">
      <c r="G55" s="23">
        <v>52</v>
      </c>
      <c r="H55" s="23">
        <v>0</v>
      </c>
    </row>
    <row r="56" spans="7:8" ht="12.75">
      <c r="G56" s="23">
        <v>53</v>
      </c>
      <c r="H56" s="23">
        <v>0</v>
      </c>
    </row>
    <row r="57" spans="7:8" ht="12.75">
      <c r="G57" s="23">
        <v>54</v>
      </c>
      <c r="H57" s="23">
        <v>0</v>
      </c>
    </row>
    <row r="58" spans="7:8" ht="12.75">
      <c r="G58" s="23">
        <v>55</v>
      </c>
      <c r="H58" s="23">
        <v>0</v>
      </c>
    </row>
    <row r="59" spans="7:8" ht="12.75">
      <c r="G59" s="23">
        <v>56</v>
      </c>
      <c r="H59" s="23">
        <v>0</v>
      </c>
    </row>
    <row r="60" spans="7:8" ht="12.75">
      <c r="G60" s="23">
        <v>57</v>
      </c>
      <c r="H60" s="23">
        <v>0</v>
      </c>
    </row>
    <row r="61" spans="7:8" ht="12.75">
      <c r="G61" s="23">
        <v>58</v>
      </c>
      <c r="H61" s="23">
        <v>0</v>
      </c>
    </row>
    <row r="62" spans="7:8" ht="12.75">
      <c r="G62" s="23">
        <v>59</v>
      </c>
      <c r="H62" s="23">
        <v>0</v>
      </c>
    </row>
    <row r="63" spans="7:8" ht="12.75">
      <c r="G63" s="23">
        <v>60</v>
      </c>
      <c r="H63" s="23">
        <v>0</v>
      </c>
    </row>
    <row r="64" spans="7:8" ht="12.75">
      <c r="G64" s="23">
        <v>61</v>
      </c>
      <c r="H64" s="23">
        <v>0</v>
      </c>
    </row>
    <row r="65" spans="7:8" ht="12.75">
      <c r="G65" s="23">
        <v>62</v>
      </c>
      <c r="H65" s="23">
        <v>0</v>
      </c>
    </row>
    <row r="66" spans="7:8" ht="12.75">
      <c r="G66" s="23">
        <v>63</v>
      </c>
      <c r="H66" s="23">
        <v>0</v>
      </c>
    </row>
    <row r="67" spans="7:8" ht="12.75">
      <c r="G67" s="23">
        <v>64</v>
      </c>
      <c r="H67" s="23">
        <v>0</v>
      </c>
    </row>
    <row r="68" spans="7:8" ht="12.75">
      <c r="G68" s="23">
        <v>65</v>
      </c>
      <c r="H68" s="23">
        <v>0</v>
      </c>
    </row>
    <row r="69" spans="7:8" ht="12.75">
      <c r="G69" s="23">
        <v>66</v>
      </c>
      <c r="H69" s="23">
        <v>0</v>
      </c>
    </row>
    <row r="70" spans="7:8" ht="12.75">
      <c r="G70" s="23">
        <v>67</v>
      </c>
      <c r="H70" s="23">
        <v>0</v>
      </c>
    </row>
    <row r="71" spans="7:8" ht="12.75">
      <c r="G71" s="23">
        <v>68</v>
      </c>
      <c r="H71" s="23">
        <v>0</v>
      </c>
    </row>
    <row r="72" spans="7:8" ht="12.75">
      <c r="G72" s="23">
        <v>69</v>
      </c>
      <c r="H72" s="23">
        <v>0</v>
      </c>
    </row>
    <row r="73" spans="7:8" ht="12.75">
      <c r="G73" s="23">
        <v>70</v>
      </c>
      <c r="H73" s="23">
        <v>0</v>
      </c>
    </row>
    <row r="74" spans="7:8" ht="12.75">
      <c r="G74" s="23">
        <v>71</v>
      </c>
      <c r="H74" s="23">
        <v>0</v>
      </c>
    </row>
    <row r="75" spans="7:8" ht="12.75">
      <c r="G75" s="23">
        <v>72</v>
      </c>
      <c r="H75" s="23">
        <v>0</v>
      </c>
    </row>
    <row r="76" spans="7:8" ht="12.75">
      <c r="G76" s="23">
        <v>73</v>
      </c>
      <c r="H76" s="23">
        <v>0</v>
      </c>
    </row>
    <row r="77" spans="7:8" ht="12.75">
      <c r="G77" s="23">
        <v>74</v>
      </c>
      <c r="H77" s="23">
        <v>0</v>
      </c>
    </row>
    <row r="78" spans="7:8" ht="12.75">
      <c r="G78" s="23">
        <v>75</v>
      </c>
      <c r="H78" s="23">
        <v>0</v>
      </c>
    </row>
    <row r="79" spans="7:8" ht="12.75">
      <c r="G79" s="23">
        <v>76</v>
      </c>
      <c r="H79" s="23">
        <v>0</v>
      </c>
    </row>
    <row r="80" spans="7:8" ht="12.75">
      <c r="G80" s="23">
        <v>77</v>
      </c>
      <c r="H80" s="23">
        <v>0</v>
      </c>
    </row>
    <row r="81" spans="7:8" ht="12.75">
      <c r="G81" s="23">
        <v>78</v>
      </c>
      <c r="H81" s="23">
        <v>0</v>
      </c>
    </row>
    <row r="82" spans="7:8" ht="12.75">
      <c r="G82" s="23">
        <v>79</v>
      </c>
      <c r="H82" s="23">
        <v>0</v>
      </c>
    </row>
    <row r="83" spans="7:8" ht="12.75">
      <c r="G83" s="23">
        <v>80</v>
      </c>
      <c r="H83" s="23">
        <v>0</v>
      </c>
    </row>
    <row r="84" spans="7:8" ht="12.75">
      <c r="G84" s="23">
        <v>81</v>
      </c>
      <c r="H84" s="23">
        <v>0</v>
      </c>
    </row>
    <row r="85" spans="7:8" ht="12.75">
      <c r="G85" s="23">
        <v>82</v>
      </c>
      <c r="H85" s="23">
        <v>0</v>
      </c>
    </row>
    <row r="86" spans="7:8" ht="12.75">
      <c r="G86" s="23">
        <v>83</v>
      </c>
      <c r="H86" s="23">
        <v>0</v>
      </c>
    </row>
    <row r="87" spans="7:8" ht="12.75">
      <c r="G87" s="23">
        <v>84</v>
      </c>
      <c r="H87" s="23">
        <v>0</v>
      </c>
    </row>
    <row r="88" spans="7:8" ht="12.75">
      <c r="G88" s="23">
        <v>85</v>
      </c>
      <c r="H88" s="23">
        <v>0</v>
      </c>
    </row>
    <row r="89" spans="7:8" ht="12.75">
      <c r="G89" s="23">
        <v>86</v>
      </c>
      <c r="H89" s="23">
        <v>0</v>
      </c>
    </row>
    <row r="90" spans="7:8" ht="12.75">
      <c r="G90" s="23">
        <v>87</v>
      </c>
      <c r="H90" s="23">
        <v>0</v>
      </c>
    </row>
    <row r="91" spans="7:8" ht="12.75">
      <c r="G91" s="23">
        <v>88</v>
      </c>
      <c r="H91" s="23">
        <v>0</v>
      </c>
    </row>
    <row r="92" spans="7:8" ht="12.75">
      <c r="G92" s="23">
        <v>89</v>
      </c>
      <c r="H92" s="23">
        <v>0</v>
      </c>
    </row>
    <row r="93" spans="7:8" ht="12.75">
      <c r="G93" s="23">
        <v>90</v>
      </c>
      <c r="H93" s="23">
        <v>0</v>
      </c>
    </row>
    <row r="94" spans="7:8" ht="12.75">
      <c r="G94" s="23">
        <v>91</v>
      </c>
      <c r="H94" s="23">
        <v>0</v>
      </c>
    </row>
    <row r="95" spans="7:8" ht="12.75">
      <c r="G95" s="23">
        <v>92</v>
      </c>
      <c r="H95" s="23">
        <v>0</v>
      </c>
    </row>
    <row r="96" spans="7:8" ht="12.75">
      <c r="G96" s="23">
        <v>93</v>
      </c>
      <c r="H96" s="23">
        <v>0</v>
      </c>
    </row>
    <row r="97" spans="7:8" ht="12.75">
      <c r="G97" s="23">
        <v>94</v>
      </c>
      <c r="H97" s="23">
        <v>0</v>
      </c>
    </row>
    <row r="98" spans="7:8" ht="12.75">
      <c r="G98" s="23">
        <v>95</v>
      </c>
      <c r="H98" s="23">
        <v>0</v>
      </c>
    </row>
    <row r="99" spans="7:8" ht="12.75">
      <c r="G99" s="23">
        <v>96</v>
      </c>
      <c r="H99" s="23">
        <v>0</v>
      </c>
    </row>
    <row r="100" spans="7:8" ht="12.75">
      <c r="G100" s="23">
        <v>97</v>
      </c>
      <c r="H100" s="23">
        <v>0</v>
      </c>
    </row>
    <row r="101" spans="7:8" ht="12.75">
      <c r="G101" s="23">
        <v>98</v>
      </c>
      <c r="H101" s="23">
        <v>0</v>
      </c>
    </row>
    <row r="102" spans="7:8" ht="12.75">
      <c r="G102" s="23">
        <v>99</v>
      </c>
      <c r="H102" s="23">
        <v>0</v>
      </c>
    </row>
    <row r="103" spans="7:8" ht="12.75">
      <c r="G103" s="37" t="s">
        <v>199</v>
      </c>
      <c r="H103" s="37" t="s">
        <v>201</v>
      </c>
    </row>
    <row r="104" spans="7:8" ht="12.75">
      <c r="G104" s="37" t="s">
        <v>200</v>
      </c>
      <c r="H104" s="37" t="s">
        <v>201</v>
      </c>
    </row>
  </sheetData>
  <sheetProtection/>
  <mergeCells count="14">
    <mergeCell ref="I18:K18"/>
    <mergeCell ref="B16:D16"/>
    <mergeCell ref="B17:D17"/>
    <mergeCell ref="B18:D18"/>
    <mergeCell ref="B15:D15"/>
    <mergeCell ref="B11:D11"/>
    <mergeCell ref="B12:D12"/>
    <mergeCell ref="B13:D13"/>
    <mergeCell ref="B14:D14"/>
    <mergeCell ref="B19:D19"/>
    <mergeCell ref="G3:H3"/>
    <mergeCell ref="B4:C4"/>
    <mergeCell ref="B6:C6"/>
    <mergeCell ref="B10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W19"/>
  <sheetViews>
    <sheetView showGridLines="0" zoomScalePageLayoutView="0" workbookViewId="0" topLeftCell="A1">
      <selection activeCell="G6" sqref="G6"/>
    </sheetView>
  </sheetViews>
  <sheetFormatPr defaultColWidth="11.421875" defaultRowHeight="12.75"/>
  <cols>
    <col min="1" max="1" width="3.7109375" style="0" customWidth="1"/>
    <col min="2" max="2" width="10.7109375" style="0" customWidth="1"/>
    <col min="3" max="3" width="18.7109375" style="0" customWidth="1"/>
    <col min="4" max="5" width="15.7109375" style="0" customWidth="1"/>
    <col min="6" max="6" width="16.7109375" style="0" customWidth="1"/>
    <col min="7" max="7" width="15.7109375" style="0" customWidth="1"/>
    <col min="8" max="10" width="6.7109375" style="0" customWidth="1"/>
    <col min="11" max="15" width="8.7109375" style="0" customWidth="1"/>
    <col min="16" max="16" width="9.7109375" style="0" customWidth="1"/>
    <col min="17" max="17" width="3.7109375" style="0" customWidth="1"/>
    <col min="18" max="19" width="6.421875" style="0" hidden="1" customWidth="1"/>
    <col min="20" max="23" width="5.7109375" style="0" hidden="1" customWidth="1"/>
    <col min="24" max="33" width="5.7109375" style="0" customWidth="1"/>
  </cols>
  <sheetData>
    <row r="1" spans="1:17" ht="9.75" customHeight="1">
      <c r="A1" s="36"/>
      <c r="B1" s="36"/>
      <c r="C1" s="36"/>
      <c r="D1" s="36"/>
      <c r="E1" s="36"/>
      <c r="F1" s="36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30" customHeight="1">
      <c r="A2" s="36"/>
      <c r="B2" s="197" t="s">
        <v>30</v>
      </c>
      <c r="C2" s="197"/>
      <c r="D2" s="197"/>
      <c r="E2" s="198"/>
      <c r="F2" s="76" t="s">
        <v>263</v>
      </c>
      <c r="G2" s="75"/>
      <c r="H2" s="194" t="s">
        <v>262</v>
      </c>
      <c r="I2" s="195"/>
      <c r="J2" s="195"/>
      <c r="K2" s="195"/>
      <c r="L2" s="195"/>
      <c r="M2" s="196"/>
      <c r="N2" s="61"/>
      <c r="O2" s="185">
        <f>'Données Courses'!E6</f>
        <v>0.7291666666666666</v>
      </c>
      <c r="P2" s="186"/>
      <c r="Q2" s="1"/>
      <c r="S2">
        <f>COUNTA(T:T)</f>
        <v>1</v>
      </c>
      <c r="T2" s="3"/>
    </row>
    <row r="3" spans="1:17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"/>
    </row>
    <row r="4" spans="1:20" ht="39" customHeight="1">
      <c r="A4" s="36"/>
      <c r="B4" s="24" t="s">
        <v>18</v>
      </c>
      <c r="C4" s="25" t="s">
        <v>0</v>
      </c>
      <c r="D4" s="200" t="s">
        <v>28</v>
      </c>
      <c r="E4" s="201"/>
      <c r="F4" s="183" t="s">
        <v>17</v>
      </c>
      <c r="G4" s="190">
        <f>IF(SUM(J6:J9)=0,0,(SUM(L6:L9)*1+SUM(M6:M9)*2+SUM(N6:N9)*3+SUM(O6:O9)*5)/SUM(J6:J9))</f>
        <v>0</v>
      </c>
      <c r="H4" s="202" t="s">
        <v>9</v>
      </c>
      <c r="I4" s="202" t="s">
        <v>10</v>
      </c>
      <c r="J4" s="192" t="s">
        <v>33</v>
      </c>
      <c r="K4" s="187" t="s">
        <v>32</v>
      </c>
      <c r="L4" s="187"/>
      <c r="M4" s="26">
        <f>R6</f>
        <v>0</v>
      </c>
      <c r="N4" s="188" t="s">
        <v>31</v>
      </c>
      <c r="O4" s="189"/>
      <c r="P4" s="27">
        <f>IF(OR(P6="Disq",P7="Disq",P8="Disq",P9="Disq",R6="HC"),"Disq",IF(OR(P6="Abd",P7="Abd",P8="Abd",P9="Abd"),"Abd",SUM(I6:I9)+M4))</f>
        <v>0</v>
      </c>
      <c r="Q4" s="1"/>
      <c r="T4" s="182">
        <f>P4</f>
        <v>0</v>
      </c>
    </row>
    <row r="5" spans="1:20" ht="14.25" customHeight="1">
      <c r="A5" s="36"/>
      <c r="B5" s="204">
        <v>99</v>
      </c>
      <c r="C5" s="28" t="s">
        <v>34</v>
      </c>
      <c r="D5" s="206" t="s">
        <v>1</v>
      </c>
      <c r="E5" s="207"/>
      <c r="F5" s="184"/>
      <c r="G5" s="191"/>
      <c r="H5" s="203"/>
      <c r="I5" s="203"/>
      <c r="J5" s="193"/>
      <c r="K5" s="29" t="s">
        <v>2</v>
      </c>
      <c r="L5" s="29" t="s">
        <v>3</v>
      </c>
      <c r="M5" s="29" t="s">
        <v>4</v>
      </c>
      <c r="N5" s="29" t="s">
        <v>5</v>
      </c>
      <c r="O5" s="29" t="s">
        <v>6</v>
      </c>
      <c r="P5" s="29" t="s">
        <v>7</v>
      </c>
      <c r="Q5" s="1"/>
      <c r="T5" s="182"/>
    </row>
    <row r="6" spans="1:23" ht="14.25" customHeight="1">
      <c r="A6" s="36"/>
      <c r="B6" s="205"/>
      <c r="C6" s="28" t="s">
        <v>35</v>
      </c>
      <c r="D6" s="207"/>
      <c r="E6" s="207"/>
      <c r="F6" s="30" t="s">
        <v>11</v>
      </c>
      <c r="G6" s="40">
        <v>0</v>
      </c>
      <c r="H6" s="31" t="s">
        <v>14</v>
      </c>
      <c r="I6" s="32">
        <f>IF(OR(P6="Disq",P6="Abd"),P6,(L6*1)+(M6*2)+(N6*3)+(O6*5)+P6)</f>
        <v>0</v>
      </c>
      <c r="J6" s="31">
        <f>SUM(K6:O6)</f>
        <v>0</v>
      </c>
      <c r="K6" s="5"/>
      <c r="L6" s="6"/>
      <c r="M6" s="6"/>
      <c r="N6" s="6"/>
      <c r="O6" s="6"/>
      <c r="P6" s="7"/>
      <c r="Q6" s="1"/>
      <c r="R6" s="2">
        <f>IF(G8&gt;$O$2,"HC",0)</f>
        <v>0</v>
      </c>
      <c r="T6" s="182"/>
      <c r="U6">
        <f>SUM(K6:K9)</f>
        <v>0</v>
      </c>
      <c r="V6">
        <f>SUM(L6:L9)</f>
        <v>0</v>
      </c>
      <c r="W6">
        <f>SUM(M6:M9)</f>
        <v>0</v>
      </c>
    </row>
    <row r="7" spans="1:20" ht="14.25" customHeight="1">
      <c r="A7" s="36"/>
      <c r="B7" s="33" t="s">
        <v>19</v>
      </c>
      <c r="C7" s="208" t="s">
        <v>36</v>
      </c>
      <c r="D7" s="209"/>
      <c r="E7" s="209"/>
      <c r="F7" s="30" t="s">
        <v>12</v>
      </c>
      <c r="G7" s="40">
        <v>0</v>
      </c>
      <c r="H7" s="30" t="s">
        <v>15</v>
      </c>
      <c r="I7" s="32">
        <f>IF(OR(P7="Disq",P7="Abd"),P7,(L7*1)+(M7*2)+(N7*3)+(O7*5)+P7)</f>
        <v>0</v>
      </c>
      <c r="J7" s="30">
        <f>SUM(K7:O7)</f>
        <v>0</v>
      </c>
      <c r="K7" s="8"/>
      <c r="L7" s="9"/>
      <c r="M7" s="9"/>
      <c r="N7" s="9"/>
      <c r="O7" s="9"/>
      <c r="P7" s="10"/>
      <c r="Q7" s="1"/>
      <c r="R7" s="2"/>
      <c r="T7" s="182"/>
    </row>
    <row r="8" spans="1:20" ht="14.25" customHeight="1">
      <c r="A8" s="36"/>
      <c r="B8" s="197">
        <f>VLOOKUP(B5,Attribution_des_points,2,FALSE)</f>
        <v>0</v>
      </c>
      <c r="C8" s="209"/>
      <c r="D8" s="209"/>
      <c r="E8" s="209"/>
      <c r="F8" s="30" t="s">
        <v>13</v>
      </c>
      <c r="G8" s="41">
        <v>0</v>
      </c>
      <c r="H8" s="30" t="s">
        <v>16</v>
      </c>
      <c r="I8" s="32">
        <f>IF(OR(P8="Disq",P8="Abd"),P8,(L8*1)+(M8*2)+(N8*3)+(O8*5)+P8)</f>
        <v>0</v>
      </c>
      <c r="J8" s="30">
        <f>SUM(K8:O8)</f>
        <v>0</v>
      </c>
      <c r="K8" s="8"/>
      <c r="L8" s="9"/>
      <c r="M8" s="9"/>
      <c r="N8" s="9"/>
      <c r="O8" s="9"/>
      <c r="P8" s="10"/>
      <c r="Q8" s="1"/>
      <c r="T8" s="182"/>
    </row>
    <row r="9" spans="1:20" ht="14.25" customHeight="1">
      <c r="A9" s="36"/>
      <c r="B9" s="199"/>
      <c r="C9" s="210"/>
      <c r="D9" s="210"/>
      <c r="E9" s="210"/>
      <c r="F9" s="34" t="s">
        <v>27</v>
      </c>
      <c r="G9" s="42">
        <f>IF(G8=0,0,G8-G6)</f>
        <v>0</v>
      </c>
      <c r="H9" s="35" t="s">
        <v>25</v>
      </c>
      <c r="I9" s="32">
        <f>IF(OR(P9="Disq",P9="Abd"),P9,(L9*1)+(M9*2)+(N9*3)+(O9*5)+P9)</f>
        <v>0</v>
      </c>
      <c r="J9" s="30">
        <f>SUM(K9:O9)</f>
        <v>0</v>
      </c>
      <c r="K9" s="11"/>
      <c r="L9" s="12"/>
      <c r="M9" s="12"/>
      <c r="N9" s="12"/>
      <c r="O9" s="12"/>
      <c r="P9" s="13"/>
      <c r="Q9" s="1"/>
      <c r="T9" s="182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T10" s="182"/>
    </row>
    <row r="19" ht="12.75">
      <c r="M19" s="4"/>
    </row>
  </sheetData>
  <sheetProtection password="CC71" sheet="1" objects="1" scenarios="1" selectLockedCells="1" sort="0" autoFilter="0"/>
  <mergeCells count="16">
    <mergeCell ref="B2:E2"/>
    <mergeCell ref="B8:B9"/>
    <mergeCell ref="D4:E4"/>
    <mergeCell ref="I4:I5"/>
    <mergeCell ref="H4:H5"/>
    <mergeCell ref="B5:B6"/>
    <mergeCell ref="D5:E6"/>
    <mergeCell ref="C7:E9"/>
    <mergeCell ref="T4:T10"/>
    <mergeCell ref="F4:F5"/>
    <mergeCell ref="O2:P2"/>
    <mergeCell ref="K4:L4"/>
    <mergeCell ref="N4:O4"/>
    <mergeCell ref="G4:G5"/>
    <mergeCell ref="J4:J5"/>
    <mergeCell ref="H2:M2"/>
  </mergeCells>
  <dataValidations count="1">
    <dataValidation type="list" allowBlank="1" showDropDown="1" showInputMessage="1" showErrorMessage="1" sqref="J6:J9">
      <formula1>"0,1,2,3,5"</formula1>
    </dataValidation>
  </dataValidation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W24"/>
  <sheetViews>
    <sheetView showGridLines="0" view="pageBreakPreview" zoomScale="60" zoomScalePageLayoutView="0" workbookViewId="0" topLeftCell="A1">
      <selection activeCell="G6" sqref="G6"/>
    </sheetView>
  </sheetViews>
  <sheetFormatPr defaultColWidth="11.421875" defaultRowHeight="12.75"/>
  <cols>
    <col min="1" max="1" width="3.7109375" style="0" customWidth="1"/>
    <col min="2" max="2" width="10.7109375" style="0" customWidth="1"/>
    <col min="3" max="3" width="18.7109375" style="0" customWidth="1"/>
    <col min="4" max="5" width="15.7109375" style="0" customWidth="1"/>
    <col min="6" max="6" width="16.7109375" style="0" customWidth="1"/>
    <col min="7" max="7" width="15.7109375" style="0" customWidth="1"/>
    <col min="8" max="10" width="6.7109375" style="0" customWidth="1"/>
    <col min="11" max="15" width="8.7109375" style="0" customWidth="1"/>
    <col min="16" max="16" width="9.7109375" style="0" customWidth="1"/>
    <col min="17" max="17" width="3.7109375" style="0" customWidth="1"/>
    <col min="18" max="19" width="6.421875" style="0" hidden="1" customWidth="1"/>
    <col min="20" max="23" width="5.7109375" style="0" hidden="1" customWidth="1"/>
    <col min="24" max="33" width="5.7109375" style="0" customWidth="1"/>
  </cols>
  <sheetData>
    <row r="1" spans="1:17" ht="9.75" customHeight="1">
      <c r="A1" s="36"/>
      <c r="B1" s="36"/>
      <c r="C1" s="36"/>
      <c r="D1" s="36"/>
      <c r="E1" s="36"/>
      <c r="F1" s="36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30" customHeight="1">
      <c r="A2" s="36"/>
      <c r="B2" s="197" t="s">
        <v>30</v>
      </c>
      <c r="C2" s="197"/>
      <c r="D2" s="197"/>
      <c r="E2" s="198"/>
      <c r="F2" s="76" t="s">
        <v>79</v>
      </c>
      <c r="G2" s="75"/>
      <c r="H2" s="194" t="s">
        <v>262</v>
      </c>
      <c r="I2" s="195"/>
      <c r="J2" s="195"/>
      <c r="K2" s="195"/>
      <c r="L2" s="195"/>
      <c r="M2" s="196"/>
      <c r="N2" s="113"/>
      <c r="O2" s="185">
        <f>'Données Courses'!E6</f>
        <v>0.7291666666666666</v>
      </c>
      <c r="P2" s="186"/>
      <c r="Q2" s="1"/>
      <c r="S2">
        <f>COUNTA(T:T)</f>
        <v>3</v>
      </c>
      <c r="T2" s="3"/>
    </row>
    <row r="3" spans="1:17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"/>
    </row>
    <row r="4" spans="1:20" ht="39" customHeight="1">
      <c r="A4" s="36"/>
      <c r="B4" s="24" t="s">
        <v>18</v>
      </c>
      <c r="C4" s="25">
        <v>1</v>
      </c>
      <c r="D4" s="200" t="s">
        <v>38</v>
      </c>
      <c r="E4" s="201"/>
      <c r="F4" s="183" t="s">
        <v>17</v>
      </c>
      <c r="G4" s="190">
        <f>IF(SUM(J6:J9)=0,0,(SUM(L6:L9)*1+SUM(M6:M9)*2+SUM(N6:N9)*3+SUM(O6:O9)*5)/SUM(J6:J9))</f>
        <v>0.46153846153846156</v>
      </c>
      <c r="H4" s="202" t="s">
        <v>9</v>
      </c>
      <c r="I4" s="202" t="s">
        <v>10</v>
      </c>
      <c r="J4" s="192" t="s">
        <v>33</v>
      </c>
      <c r="K4" s="187" t="s">
        <v>32</v>
      </c>
      <c r="L4" s="187"/>
      <c r="M4" s="26">
        <f>R6</f>
        <v>0</v>
      </c>
      <c r="N4" s="188" t="s">
        <v>31</v>
      </c>
      <c r="O4" s="189"/>
      <c r="P4" s="27">
        <f>IF(OR(P6="Disq",P7="Disq",P8="Disq",P9="Disq",R6="HC"),"Disq",IF(OR(P6="Abd",P7="Abd",P8="Abd",P9="Abd"),"Abd",SUM(I6:I9)+M4))</f>
        <v>18</v>
      </c>
      <c r="Q4" s="1"/>
      <c r="T4" s="182">
        <f>P4</f>
        <v>18</v>
      </c>
    </row>
    <row r="5" spans="1:20" ht="14.25" customHeight="1">
      <c r="A5" s="36"/>
      <c r="B5" s="204">
        <v>1</v>
      </c>
      <c r="C5" s="28" t="s">
        <v>350</v>
      </c>
      <c r="D5" s="206" t="s">
        <v>39</v>
      </c>
      <c r="E5" s="207"/>
      <c r="F5" s="184"/>
      <c r="G5" s="191"/>
      <c r="H5" s="203"/>
      <c r="I5" s="203"/>
      <c r="J5" s="193"/>
      <c r="K5" s="29" t="s">
        <v>2</v>
      </c>
      <c r="L5" s="29" t="s">
        <v>3</v>
      </c>
      <c r="M5" s="29" t="s">
        <v>4</v>
      </c>
      <c r="N5" s="29" t="s">
        <v>5</v>
      </c>
      <c r="O5" s="29" t="s">
        <v>6</v>
      </c>
      <c r="P5" s="29" t="s">
        <v>7</v>
      </c>
      <c r="Q5" s="1"/>
      <c r="T5" s="182"/>
    </row>
    <row r="6" spans="1:23" ht="14.25" customHeight="1">
      <c r="A6" s="36"/>
      <c r="B6" s="205"/>
      <c r="C6" s="28" t="s">
        <v>41</v>
      </c>
      <c r="D6" s="207"/>
      <c r="E6" s="207"/>
      <c r="F6" s="30" t="s">
        <v>11</v>
      </c>
      <c r="G6" s="40">
        <v>0.425</v>
      </c>
      <c r="H6" s="31" t="s">
        <v>14</v>
      </c>
      <c r="I6" s="32">
        <f>IF(OR(P6="Disq",P6="Abd"),P6,(L6*1)+(M6*2)+(N6*3)+(O6*5)+P6)</f>
        <v>12</v>
      </c>
      <c r="J6" s="31">
        <f>SUM(K6:O6)</f>
        <v>13</v>
      </c>
      <c r="K6" s="5">
        <v>9</v>
      </c>
      <c r="L6" s="6">
        <v>2</v>
      </c>
      <c r="M6" s="6">
        <v>0</v>
      </c>
      <c r="N6" s="6">
        <v>0</v>
      </c>
      <c r="O6" s="6">
        <v>2</v>
      </c>
      <c r="P6" s="7"/>
      <c r="Q6" s="1"/>
      <c r="R6" s="2">
        <f>IF(G8&gt;$O$2,"HC",0)</f>
        <v>0</v>
      </c>
      <c r="T6" s="182"/>
      <c r="U6">
        <f>SUM(K6:K9)</f>
        <v>30</v>
      </c>
      <c r="V6">
        <f>SUM(L6:L9)</f>
        <v>6</v>
      </c>
      <c r="W6">
        <f>SUM(M6:M9)</f>
        <v>1</v>
      </c>
    </row>
    <row r="7" spans="1:20" ht="14.25" customHeight="1">
      <c r="A7" s="36"/>
      <c r="B7" s="33" t="s">
        <v>19</v>
      </c>
      <c r="C7" s="208" t="s">
        <v>40</v>
      </c>
      <c r="D7" s="209"/>
      <c r="E7" s="209"/>
      <c r="F7" s="30" t="s">
        <v>12</v>
      </c>
      <c r="G7" s="40">
        <v>0</v>
      </c>
      <c r="H7" s="30" t="s">
        <v>15</v>
      </c>
      <c r="I7" s="32">
        <f>IF(OR(P7="Disq",P7="Abd"),P7,(L7*1)+(M7*2)+(N7*3)+(O7*5)+P7)</f>
        <v>2</v>
      </c>
      <c r="J7" s="30">
        <f>SUM(K7:O7)</f>
        <v>13</v>
      </c>
      <c r="K7" s="8">
        <v>12</v>
      </c>
      <c r="L7" s="9">
        <v>0</v>
      </c>
      <c r="M7" s="9">
        <v>1</v>
      </c>
      <c r="N7" s="9"/>
      <c r="O7" s="9"/>
      <c r="P7" s="10"/>
      <c r="Q7" s="1"/>
      <c r="R7" s="2"/>
      <c r="T7" s="182"/>
    </row>
    <row r="8" spans="1:20" ht="14.25" customHeight="1">
      <c r="A8" s="36"/>
      <c r="B8" s="197">
        <f>VLOOKUP(B5,Attribution_des_points,2,FALSE)</f>
        <v>20</v>
      </c>
      <c r="C8" s="209"/>
      <c r="D8" s="209"/>
      <c r="E8" s="209"/>
      <c r="F8" s="30" t="s">
        <v>13</v>
      </c>
      <c r="G8" s="41">
        <v>0.6715277777777778</v>
      </c>
      <c r="H8" s="30" t="s">
        <v>16</v>
      </c>
      <c r="I8" s="32">
        <f>IF(OR(P8="Disq",P8="Abd"),P8,(L8*1)+(M8*2)+(N8*3)+(O8*5)+P8)</f>
        <v>4</v>
      </c>
      <c r="J8" s="30">
        <f>SUM(K8:O8)</f>
        <v>13</v>
      </c>
      <c r="K8" s="8">
        <v>9</v>
      </c>
      <c r="L8" s="9">
        <v>4</v>
      </c>
      <c r="M8" s="9"/>
      <c r="N8" s="9"/>
      <c r="O8" s="9"/>
      <c r="P8" s="10"/>
      <c r="Q8" s="1"/>
      <c r="T8" s="182"/>
    </row>
    <row r="9" spans="1:20" ht="14.25" customHeight="1">
      <c r="A9" s="36"/>
      <c r="B9" s="199"/>
      <c r="C9" s="210"/>
      <c r="D9" s="210"/>
      <c r="E9" s="210"/>
      <c r="F9" s="34" t="s">
        <v>27</v>
      </c>
      <c r="G9" s="42">
        <f>IF(G8=0,0,G8-G6)</f>
        <v>0.24652777777777785</v>
      </c>
      <c r="H9" s="35" t="s">
        <v>25</v>
      </c>
      <c r="I9" s="32">
        <f>IF(OR(P9="Disq",P9="Abd"),P9,(L9*1)+(M9*2)+(N9*3)+(O9*5)+P9)</f>
        <v>0</v>
      </c>
      <c r="J9" s="30">
        <f>SUM(K9:O9)</f>
        <v>0</v>
      </c>
      <c r="K9" s="11"/>
      <c r="L9" s="12"/>
      <c r="M9" s="12"/>
      <c r="N9" s="12"/>
      <c r="O9" s="12"/>
      <c r="P9" s="13"/>
      <c r="Q9" s="1"/>
      <c r="T9" s="182"/>
    </row>
    <row r="10" spans="1:20" ht="12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1"/>
      <c r="T10" s="182"/>
    </row>
    <row r="11" spans="1:20" ht="39" customHeight="1">
      <c r="A11" s="36"/>
      <c r="B11" s="24" t="s">
        <v>18</v>
      </c>
      <c r="C11" s="25">
        <v>2</v>
      </c>
      <c r="D11" s="200" t="s">
        <v>284</v>
      </c>
      <c r="E11" s="201"/>
      <c r="F11" s="183" t="s">
        <v>17</v>
      </c>
      <c r="G11" s="190">
        <f>IF(SUM(J13:J16)=0,0,(SUM(L13:L16)*1+SUM(M13:M16)*2+SUM(N13:N16)*3+SUM(O13:O16)*5)/SUM(J13:J16))</f>
        <v>0.6410256410256411</v>
      </c>
      <c r="H11" s="202" t="s">
        <v>9</v>
      </c>
      <c r="I11" s="202" t="s">
        <v>10</v>
      </c>
      <c r="J11" s="192" t="s">
        <v>33</v>
      </c>
      <c r="K11" s="187" t="s">
        <v>32</v>
      </c>
      <c r="L11" s="187"/>
      <c r="M11" s="26">
        <f>R13</f>
        <v>0</v>
      </c>
      <c r="N11" s="188" t="s">
        <v>31</v>
      </c>
      <c r="O11" s="189"/>
      <c r="P11" s="27">
        <f>IF(OR(P13="Disq",P14="Disq",P15="Disq",P16="Disq",R13="HC"),"Disq",IF(OR(P13="Abd",P14="Abd",P15="Abd",P16="Abd"),"Abd",SUM(I13:I16)+M11))</f>
        <v>25</v>
      </c>
      <c r="Q11" s="1"/>
      <c r="T11" s="182">
        <f>P11</f>
        <v>25</v>
      </c>
    </row>
    <row r="12" spans="1:20" ht="14.25" customHeight="1">
      <c r="A12" s="36"/>
      <c r="B12" s="204">
        <v>2</v>
      </c>
      <c r="C12" s="28" t="s">
        <v>285</v>
      </c>
      <c r="D12" s="206" t="s">
        <v>42</v>
      </c>
      <c r="E12" s="207"/>
      <c r="F12" s="184"/>
      <c r="G12" s="191"/>
      <c r="H12" s="203"/>
      <c r="I12" s="203"/>
      <c r="J12" s="193"/>
      <c r="K12" s="29" t="s">
        <v>2</v>
      </c>
      <c r="L12" s="29" t="s">
        <v>3</v>
      </c>
      <c r="M12" s="29" t="s">
        <v>4</v>
      </c>
      <c r="N12" s="29" t="s">
        <v>5</v>
      </c>
      <c r="O12" s="29" t="s">
        <v>6</v>
      </c>
      <c r="P12" s="29" t="s">
        <v>7</v>
      </c>
      <c r="Q12" s="1"/>
      <c r="T12" s="182"/>
    </row>
    <row r="13" spans="1:23" ht="14.25" customHeight="1">
      <c r="A13" s="36"/>
      <c r="B13" s="205"/>
      <c r="C13" s="28" t="s">
        <v>41</v>
      </c>
      <c r="D13" s="207"/>
      <c r="E13" s="207"/>
      <c r="F13" s="30" t="s">
        <v>11</v>
      </c>
      <c r="G13" s="40">
        <v>0.4263888888888889</v>
      </c>
      <c r="H13" s="31" t="s">
        <v>14</v>
      </c>
      <c r="I13" s="32">
        <f>IF(OR(P13="Disq",P13="Abd"),P13,(L13*1)+(M13*2)+(N13*3)+(O13*5)+P13)</f>
        <v>13</v>
      </c>
      <c r="J13" s="31">
        <f>SUM(K13:O13)</f>
        <v>13</v>
      </c>
      <c r="K13" s="5">
        <v>9</v>
      </c>
      <c r="L13" s="6">
        <v>1</v>
      </c>
      <c r="M13" s="6">
        <v>1</v>
      </c>
      <c r="N13" s="6">
        <v>0</v>
      </c>
      <c r="O13" s="6">
        <v>2</v>
      </c>
      <c r="P13" s="7"/>
      <c r="Q13" s="1"/>
      <c r="R13" s="2">
        <f>IF(G15&gt;$O$2,"HC",0)</f>
        <v>0</v>
      </c>
      <c r="T13" s="182"/>
      <c r="U13">
        <f>SUM(K13:K16)</f>
        <v>27</v>
      </c>
      <c r="V13">
        <f>SUM(L13:L16)</f>
        <v>8</v>
      </c>
      <c r="W13">
        <f>SUM(M13:M16)</f>
        <v>1</v>
      </c>
    </row>
    <row r="14" spans="1:20" ht="14.25" customHeight="1">
      <c r="A14" s="36"/>
      <c r="B14" s="33" t="s">
        <v>19</v>
      </c>
      <c r="C14" s="208" t="s">
        <v>43</v>
      </c>
      <c r="D14" s="209"/>
      <c r="E14" s="209"/>
      <c r="F14" s="30" t="s">
        <v>12</v>
      </c>
      <c r="G14" s="40">
        <v>0</v>
      </c>
      <c r="H14" s="30" t="s">
        <v>15</v>
      </c>
      <c r="I14" s="32">
        <f>IF(OR(P14="Disq",P14="Abd"),P14,(L14*1)+(M14*2)+(N14*3)+(O14*5)+P14)</f>
        <v>10</v>
      </c>
      <c r="J14" s="30">
        <f>SUM(K14:O14)</f>
        <v>13</v>
      </c>
      <c r="K14" s="8">
        <v>7</v>
      </c>
      <c r="L14" s="9">
        <v>5</v>
      </c>
      <c r="M14" s="9">
        <v>0</v>
      </c>
      <c r="N14" s="9">
        <v>0</v>
      </c>
      <c r="O14" s="9">
        <v>1</v>
      </c>
      <c r="P14" s="10"/>
      <c r="Q14" s="1"/>
      <c r="R14" s="2"/>
      <c r="T14" s="182"/>
    </row>
    <row r="15" spans="1:20" ht="14.25" customHeight="1">
      <c r="A15" s="36"/>
      <c r="B15" s="197">
        <f>VLOOKUP(B12,Attribution_des_points,2,FALSE)</f>
        <v>17</v>
      </c>
      <c r="C15" s="209"/>
      <c r="D15" s="209"/>
      <c r="E15" s="209"/>
      <c r="F15" s="30" t="s">
        <v>13</v>
      </c>
      <c r="G15" s="41">
        <v>0.6736111111111112</v>
      </c>
      <c r="H15" s="30" t="s">
        <v>16</v>
      </c>
      <c r="I15" s="32">
        <f>IF(OR(P15="Disq",P15="Abd"),P15,(L15*1)+(M15*2)+(N15*3)+(O15*5)+P15)</f>
        <v>2</v>
      </c>
      <c r="J15" s="30">
        <f>SUM(K15:O15)</f>
        <v>13</v>
      </c>
      <c r="K15" s="8">
        <v>11</v>
      </c>
      <c r="L15" s="9">
        <v>2</v>
      </c>
      <c r="M15" s="9"/>
      <c r="N15" s="9"/>
      <c r="O15" s="9"/>
      <c r="P15" s="10"/>
      <c r="Q15" s="1"/>
      <c r="T15" s="182"/>
    </row>
    <row r="16" spans="1:20" ht="14.25" customHeight="1">
      <c r="A16" s="36"/>
      <c r="B16" s="199"/>
      <c r="C16" s="210"/>
      <c r="D16" s="210"/>
      <c r="E16" s="210"/>
      <c r="F16" s="34" t="s">
        <v>27</v>
      </c>
      <c r="G16" s="42">
        <f>IF(G15=0,0,G15-G13)</f>
        <v>0.2472222222222223</v>
      </c>
      <c r="H16" s="35" t="s">
        <v>25</v>
      </c>
      <c r="I16" s="32">
        <f>IF(OR(P16="Disq",P16="Abd"),P16,(L16*1)+(M16*2)+(N16*3)+(O16*5)+P16)</f>
        <v>0</v>
      </c>
      <c r="J16" s="30">
        <f>SUM(K16:O16)</f>
        <v>0</v>
      </c>
      <c r="K16" s="11"/>
      <c r="L16" s="12"/>
      <c r="M16" s="12"/>
      <c r="N16" s="12"/>
      <c r="O16" s="12"/>
      <c r="P16" s="13"/>
      <c r="Q16" s="1"/>
      <c r="T16" s="182"/>
    </row>
    <row r="17" spans="1:20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"/>
      <c r="T17" s="182"/>
    </row>
    <row r="18" spans="1:20" ht="39" customHeight="1">
      <c r="A18" s="36"/>
      <c r="B18" s="24" t="s">
        <v>18</v>
      </c>
      <c r="C18" s="25">
        <v>3</v>
      </c>
      <c r="D18" s="200" t="s">
        <v>348</v>
      </c>
      <c r="E18" s="201"/>
      <c r="F18" s="183" t="s">
        <v>17</v>
      </c>
      <c r="G18" s="190">
        <f>IF(SUM(J20:J23)=0,0,(SUM(L20:L23)*1+SUM(M20:M23)*2+SUM(N20:N23)*3+SUM(O20:O23)*5)/SUM(J20:J23))</f>
        <v>1.3333333333333333</v>
      </c>
      <c r="H18" s="202" t="s">
        <v>9</v>
      </c>
      <c r="I18" s="202" t="s">
        <v>10</v>
      </c>
      <c r="J18" s="192" t="s">
        <v>33</v>
      </c>
      <c r="K18" s="187" t="s">
        <v>32</v>
      </c>
      <c r="L18" s="187"/>
      <c r="M18" s="26">
        <f>R20</f>
        <v>0</v>
      </c>
      <c r="N18" s="188" t="s">
        <v>31</v>
      </c>
      <c r="O18" s="189"/>
      <c r="P18" s="27">
        <f>IF(OR(P20="Disq",P21="Disq",P22="Disq",P23="Disq",R20="HC"),"Disq",IF(OR(P20="Abd",P21="Abd",P22="Abd",P23="Abd"),"Abd",SUM(I20:I23)+M18))</f>
        <v>52</v>
      </c>
      <c r="Q18" s="1"/>
      <c r="T18" s="182">
        <f>P18</f>
        <v>52</v>
      </c>
    </row>
    <row r="19" spans="1:20" ht="14.25" customHeight="1">
      <c r="A19" s="36"/>
      <c r="B19" s="204">
        <v>3</v>
      </c>
      <c r="C19" s="28" t="s">
        <v>349</v>
      </c>
      <c r="D19" s="206" t="s">
        <v>57</v>
      </c>
      <c r="E19" s="207"/>
      <c r="F19" s="184"/>
      <c r="G19" s="191"/>
      <c r="H19" s="203"/>
      <c r="I19" s="203"/>
      <c r="J19" s="193"/>
      <c r="K19" s="29" t="s">
        <v>2</v>
      </c>
      <c r="L19" s="29" t="s">
        <v>3</v>
      </c>
      <c r="M19" s="29" t="s">
        <v>4</v>
      </c>
      <c r="N19" s="29" t="s">
        <v>5</v>
      </c>
      <c r="O19" s="29" t="s">
        <v>6</v>
      </c>
      <c r="P19" s="29" t="s">
        <v>7</v>
      </c>
      <c r="Q19" s="1"/>
      <c r="T19" s="182"/>
    </row>
    <row r="20" spans="1:23" ht="14.25" customHeight="1">
      <c r="A20" s="36"/>
      <c r="B20" s="205"/>
      <c r="C20" s="28" t="s">
        <v>41</v>
      </c>
      <c r="D20" s="207"/>
      <c r="E20" s="207"/>
      <c r="F20" s="30" t="s">
        <v>11</v>
      </c>
      <c r="G20" s="40">
        <v>0.42569444444444443</v>
      </c>
      <c r="H20" s="31" t="s">
        <v>14</v>
      </c>
      <c r="I20" s="32">
        <f>IF(OR(P20="Disq",P20="Abd"),P20,(L20*1)+(M20*2)+(N20*3)+(O20*5)+P20)</f>
        <v>34</v>
      </c>
      <c r="J20" s="31">
        <f>SUM(K20:O20)</f>
        <v>13</v>
      </c>
      <c r="K20" s="5">
        <v>4</v>
      </c>
      <c r="L20" s="6">
        <v>2</v>
      </c>
      <c r="M20" s="6">
        <v>1</v>
      </c>
      <c r="N20" s="6">
        <v>0</v>
      </c>
      <c r="O20" s="6">
        <v>6</v>
      </c>
      <c r="P20" s="7"/>
      <c r="Q20" s="1"/>
      <c r="R20" s="2">
        <f>IF(G22&gt;$O$2,"HC",0)</f>
        <v>0</v>
      </c>
      <c r="T20" s="182"/>
      <c r="U20">
        <f>SUM(K20:K23)</f>
        <v>22</v>
      </c>
      <c r="V20">
        <f>SUM(L20:L23)</f>
        <v>7</v>
      </c>
      <c r="W20">
        <f>SUM(M20:M23)</f>
        <v>1</v>
      </c>
    </row>
    <row r="21" spans="1:20" ht="14.25" customHeight="1">
      <c r="A21" s="36"/>
      <c r="B21" s="33" t="s">
        <v>19</v>
      </c>
      <c r="C21" s="208" t="s">
        <v>50</v>
      </c>
      <c r="D21" s="209"/>
      <c r="E21" s="209"/>
      <c r="F21" s="30" t="s">
        <v>12</v>
      </c>
      <c r="G21" s="40">
        <v>0</v>
      </c>
      <c r="H21" s="30" t="s">
        <v>15</v>
      </c>
      <c r="I21" s="32">
        <f>IF(OR(P21="Disq",P21="Abd"),P21,(L21*1)+(M21*2)+(N21*3)+(O21*5)+P21)</f>
        <v>14</v>
      </c>
      <c r="J21" s="30">
        <f>SUM(K21:O21)</f>
        <v>13</v>
      </c>
      <c r="K21" s="8">
        <v>7</v>
      </c>
      <c r="L21" s="9">
        <v>4</v>
      </c>
      <c r="M21" s="9">
        <v>0</v>
      </c>
      <c r="N21" s="9">
        <v>0</v>
      </c>
      <c r="O21" s="9">
        <v>2</v>
      </c>
      <c r="P21" s="10"/>
      <c r="Q21" s="1"/>
      <c r="R21" s="2"/>
      <c r="T21" s="182"/>
    </row>
    <row r="22" spans="1:20" ht="14.25" customHeight="1">
      <c r="A22" s="36"/>
      <c r="B22" s="197">
        <f>VLOOKUP(B19,Attribution_des_points,2,FALSE)</f>
        <v>15</v>
      </c>
      <c r="C22" s="209"/>
      <c r="D22" s="209"/>
      <c r="E22" s="209"/>
      <c r="F22" s="30" t="s">
        <v>13</v>
      </c>
      <c r="G22" s="41">
        <v>0.6736111111111112</v>
      </c>
      <c r="H22" s="30" t="s">
        <v>16</v>
      </c>
      <c r="I22" s="32">
        <f>IF(OR(P22="Disq",P22="Abd"),P22,(L22*1)+(M22*2)+(N22*3)+(O22*5)+P22)</f>
        <v>4</v>
      </c>
      <c r="J22" s="30">
        <f>SUM(K22:O22)</f>
        <v>13</v>
      </c>
      <c r="K22" s="8">
        <v>11</v>
      </c>
      <c r="L22" s="9">
        <v>1</v>
      </c>
      <c r="M22" s="9">
        <v>0</v>
      </c>
      <c r="N22" s="9">
        <v>1</v>
      </c>
      <c r="O22" s="9"/>
      <c r="P22" s="10"/>
      <c r="Q22" s="1"/>
      <c r="T22" s="182"/>
    </row>
    <row r="23" spans="1:20" ht="14.25" customHeight="1">
      <c r="A23" s="36"/>
      <c r="B23" s="199"/>
      <c r="C23" s="210"/>
      <c r="D23" s="210"/>
      <c r="E23" s="210"/>
      <c r="F23" s="34" t="s">
        <v>27</v>
      </c>
      <c r="G23" s="42">
        <f>IF(G22=0,0,G22-G20)</f>
        <v>0.24791666666666673</v>
      </c>
      <c r="H23" s="35" t="s">
        <v>25</v>
      </c>
      <c r="I23" s="32">
        <f>IF(OR(P23="Disq",P23="Abd"),P23,(L23*1)+(M23*2)+(N23*3)+(O23*5)+P23)</f>
        <v>0</v>
      </c>
      <c r="J23" s="30">
        <f>SUM(K23:O23)</f>
        <v>0</v>
      </c>
      <c r="K23" s="11"/>
      <c r="L23" s="12"/>
      <c r="M23" s="12"/>
      <c r="N23" s="12"/>
      <c r="O23" s="12"/>
      <c r="P23" s="13"/>
      <c r="Q23" s="1"/>
      <c r="T23" s="182"/>
    </row>
    <row r="24" spans="1:20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1"/>
      <c r="T24" s="182"/>
    </row>
  </sheetData>
  <sheetProtection password="CC71" sheet="1" objects="1" scenarios="1" selectLockedCells="1" sort="0" autoFilter="0"/>
  <mergeCells count="42">
    <mergeCell ref="B2:E2"/>
    <mergeCell ref="H2:M2"/>
    <mergeCell ref="O2:P2"/>
    <mergeCell ref="D4:E4"/>
    <mergeCell ref="F4:F5"/>
    <mergeCell ref="G4:G5"/>
    <mergeCell ref="H4:H5"/>
    <mergeCell ref="I4:I5"/>
    <mergeCell ref="J4:J5"/>
    <mergeCell ref="K4:L4"/>
    <mergeCell ref="N4:O4"/>
    <mergeCell ref="T4:T10"/>
    <mergeCell ref="B5:B6"/>
    <mergeCell ref="D5:E6"/>
    <mergeCell ref="C7:E9"/>
    <mergeCell ref="B8:B9"/>
    <mergeCell ref="T11:T17"/>
    <mergeCell ref="C14:E16"/>
    <mergeCell ref="B15:B16"/>
    <mergeCell ref="D12:E13"/>
    <mergeCell ref="B12:B13"/>
    <mergeCell ref="J11:J12"/>
    <mergeCell ref="I11:I12"/>
    <mergeCell ref="H11:H12"/>
    <mergeCell ref="G11:G12"/>
    <mergeCell ref="F11:F12"/>
    <mergeCell ref="N11:O11"/>
    <mergeCell ref="K11:L11"/>
    <mergeCell ref="D11:E11"/>
    <mergeCell ref="D18:E18"/>
    <mergeCell ref="F18:F19"/>
    <mergeCell ref="G18:G19"/>
    <mergeCell ref="H18:H19"/>
    <mergeCell ref="I18:I19"/>
    <mergeCell ref="J18:J19"/>
    <mergeCell ref="K18:L18"/>
    <mergeCell ref="N18:O18"/>
    <mergeCell ref="T18:T24"/>
    <mergeCell ref="B19:B20"/>
    <mergeCell ref="D19:E20"/>
    <mergeCell ref="C21:E23"/>
    <mergeCell ref="B22:B23"/>
  </mergeCells>
  <dataValidations count="1">
    <dataValidation type="list" allowBlank="1" showDropDown="1" showInputMessage="1" showErrorMessage="1" sqref="J6:J9 J13:J16 J20:J23">
      <formula1>"0,1,2,3,5"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0" horizontalDpi="600" verticalDpi="600" orientation="landscape" paperSize="9" scale="84" r:id="rId1"/>
  <headerFooter>
    <oddHeader>&amp;L37eme TRIAL DE LA BRESSE&amp;Rle 11/09/2016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W59"/>
  <sheetViews>
    <sheetView showGridLines="0" view="pageBreakPreview" zoomScale="60" zoomScalePageLayoutView="0" workbookViewId="0" topLeftCell="A33">
      <selection activeCell="G6" sqref="G6"/>
    </sheetView>
  </sheetViews>
  <sheetFormatPr defaultColWidth="11.421875" defaultRowHeight="12.75"/>
  <cols>
    <col min="1" max="1" width="3.7109375" style="0" customWidth="1"/>
    <col min="2" max="2" width="10.7109375" style="0" customWidth="1"/>
    <col min="3" max="3" width="18.7109375" style="0" customWidth="1"/>
    <col min="4" max="5" width="15.7109375" style="0" customWidth="1"/>
    <col min="6" max="6" width="16.7109375" style="0" customWidth="1"/>
    <col min="7" max="7" width="15.7109375" style="0" customWidth="1"/>
    <col min="8" max="10" width="6.7109375" style="0" customWidth="1"/>
    <col min="11" max="15" width="8.7109375" style="0" customWidth="1"/>
    <col min="16" max="16" width="9.7109375" style="0" customWidth="1"/>
    <col min="17" max="17" width="3.7109375" style="0" customWidth="1"/>
    <col min="18" max="19" width="6.421875" style="0" hidden="1" customWidth="1"/>
    <col min="20" max="23" width="5.7109375" style="0" hidden="1" customWidth="1"/>
    <col min="24" max="33" width="5.7109375" style="0" customWidth="1"/>
  </cols>
  <sheetData>
    <row r="1" spans="1:17" ht="9.75" customHeight="1">
      <c r="A1" s="36"/>
      <c r="B1" s="36"/>
      <c r="C1" s="36"/>
      <c r="D1" s="36"/>
      <c r="E1" s="36"/>
      <c r="F1" s="36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30" customHeight="1">
      <c r="A2" s="36"/>
      <c r="B2" s="197" t="s">
        <v>30</v>
      </c>
      <c r="C2" s="197"/>
      <c r="D2" s="197"/>
      <c r="E2" s="198"/>
      <c r="F2" s="76" t="s">
        <v>20</v>
      </c>
      <c r="G2" s="75"/>
      <c r="H2" s="194" t="s">
        <v>262</v>
      </c>
      <c r="I2" s="195"/>
      <c r="J2" s="195"/>
      <c r="K2" s="195"/>
      <c r="L2" s="195"/>
      <c r="M2" s="196"/>
      <c r="N2" s="113"/>
      <c r="O2" s="185">
        <f>'Données Courses'!E6</f>
        <v>0.7291666666666666</v>
      </c>
      <c r="P2" s="186"/>
      <c r="Q2" s="1"/>
      <c r="S2">
        <f>COUNTA(T:T)</f>
        <v>8</v>
      </c>
      <c r="T2" s="3"/>
    </row>
    <row r="3" spans="1:17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"/>
    </row>
    <row r="4" spans="1:20" ht="39" customHeight="1">
      <c r="A4" s="36"/>
      <c r="B4" s="24" t="s">
        <v>18</v>
      </c>
      <c r="C4" s="25">
        <v>14</v>
      </c>
      <c r="D4" s="200" t="s">
        <v>44</v>
      </c>
      <c r="E4" s="201"/>
      <c r="F4" s="183" t="s">
        <v>17</v>
      </c>
      <c r="G4" s="190">
        <f>IF(SUM(J6:J9)=0,0,(SUM(L6:L9)*1+SUM(M6:M9)*2+SUM(N6:N9)*3+SUM(O6:O9)*5)/SUM(J6:J9))</f>
        <v>0.15384615384615385</v>
      </c>
      <c r="H4" s="202" t="s">
        <v>9</v>
      </c>
      <c r="I4" s="202" t="s">
        <v>10</v>
      </c>
      <c r="J4" s="192" t="s">
        <v>33</v>
      </c>
      <c r="K4" s="187" t="s">
        <v>32</v>
      </c>
      <c r="L4" s="187"/>
      <c r="M4" s="26">
        <f>R6</f>
        <v>0</v>
      </c>
      <c r="N4" s="188" t="s">
        <v>31</v>
      </c>
      <c r="O4" s="189"/>
      <c r="P4" s="27">
        <f>IF(OR(P6="Disq",P7="Disq",P8="Disq",P9="Disq",R6="HC"),"Disq",IF(OR(P6="Abd",P7="Abd",P8="Abd",P9="Abd"),"Abd",SUM(I6:I9)+M4))</f>
        <v>6</v>
      </c>
      <c r="Q4" s="1"/>
      <c r="T4" s="182">
        <f>P4</f>
        <v>6</v>
      </c>
    </row>
    <row r="5" spans="1:20" ht="14.25" customHeight="1">
      <c r="A5" s="36"/>
      <c r="B5" s="204">
        <v>1</v>
      </c>
      <c r="C5" s="28" t="s">
        <v>240</v>
      </c>
      <c r="D5" s="206" t="s">
        <v>230</v>
      </c>
      <c r="E5" s="207"/>
      <c r="F5" s="184"/>
      <c r="G5" s="191"/>
      <c r="H5" s="203"/>
      <c r="I5" s="203"/>
      <c r="J5" s="193"/>
      <c r="K5" s="29" t="s">
        <v>2</v>
      </c>
      <c r="L5" s="29" t="s">
        <v>3</v>
      </c>
      <c r="M5" s="29" t="s">
        <v>4</v>
      </c>
      <c r="N5" s="29" t="s">
        <v>5</v>
      </c>
      <c r="O5" s="29" t="s">
        <v>6</v>
      </c>
      <c r="P5" s="29" t="s">
        <v>7</v>
      </c>
      <c r="Q5" s="1"/>
      <c r="T5" s="182"/>
    </row>
    <row r="6" spans="1:23" ht="14.25" customHeight="1">
      <c r="A6" s="36"/>
      <c r="B6" s="205"/>
      <c r="C6" s="28" t="s">
        <v>71</v>
      </c>
      <c r="D6" s="207"/>
      <c r="E6" s="207"/>
      <c r="F6" s="30" t="s">
        <v>11</v>
      </c>
      <c r="G6" s="40">
        <v>0.4201388888888889</v>
      </c>
      <c r="H6" s="31" t="s">
        <v>14</v>
      </c>
      <c r="I6" s="32">
        <f>IF(OR(P6="Disq",P6="Abd"),P6,(L6*1)+(M6*2)+(N6*3)+(O6*5)+P6)</f>
        <v>1</v>
      </c>
      <c r="J6" s="31">
        <f>SUM(K6:O6)</f>
        <v>13</v>
      </c>
      <c r="K6" s="5">
        <v>12</v>
      </c>
      <c r="L6" s="6">
        <v>1</v>
      </c>
      <c r="M6" s="6"/>
      <c r="N6" s="6"/>
      <c r="O6" s="6"/>
      <c r="P6" s="7"/>
      <c r="Q6" s="1"/>
      <c r="R6" s="2">
        <f>IF(G8&gt;$O$2,"HC",0)</f>
        <v>0</v>
      </c>
      <c r="T6" s="182"/>
      <c r="U6">
        <f>SUM(K6:K9)</f>
        <v>37</v>
      </c>
      <c r="V6">
        <f>SUM(L6:L9)</f>
        <v>1</v>
      </c>
      <c r="W6">
        <f>SUM(M6:M9)</f>
        <v>0</v>
      </c>
    </row>
    <row r="7" spans="1:20" ht="14.25" customHeight="1">
      <c r="A7" s="36"/>
      <c r="B7" s="33" t="s">
        <v>19</v>
      </c>
      <c r="C7" s="208" t="s">
        <v>250</v>
      </c>
      <c r="D7" s="209"/>
      <c r="E7" s="209"/>
      <c r="F7" s="30" t="s">
        <v>12</v>
      </c>
      <c r="G7" s="40">
        <v>0</v>
      </c>
      <c r="H7" s="30" t="s">
        <v>15</v>
      </c>
      <c r="I7" s="32">
        <f>IF(OR(P7="Disq",P7="Abd"),P7,(L7*1)+(M7*2)+(N7*3)+(O7*5)+P7)</f>
        <v>5</v>
      </c>
      <c r="J7" s="30">
        <f>SUM(K7:O7)</f>
        <v>13</v>
      </c>
      <c r="K7" s="8">
        <v>12</v>
      </c>
      <c r="L7" s="9">
        <v>0</v>
      </c>
      <c r="M7" s="9">
        <v>0</v>
      </c>
      <c r="N7" s="9">
        <v>0</v>
      </c>
      <c r="O7" s="9">
        <v>1</v>
      </c>
      <c r="P7" s="10"/>
      <c r="Q7" s="1"/>
      <c r="R7" s="2"/>
      <c r="T7" s="182"/>
    </row>
    <row r="8" spans="1:20" ht="14.25" customHeight="1">
      <c r="A8" s="36"/>
      <c r="B8" s="197">
        <f>VLOOKUP(B5,Attribution_des_points,2,FALSE)</f>
        <v>20</v>
      </c>
      <c r="C8" s="209"/>
      <c r="D8" s="209"/>
      <c r="E8" s="209"/>
      <c r="F8" s="30" t="s">
        <v>13</v>
      </c>
      <c r="G8" s="41">
        <v>0.6784722222222223</v>
      </c>
      <c r="H8" s="30" t="s">
        <v>16</v>
      </c>
      <c r="I8" s="32">
        <f>IF(OR(P8="Disq",P8="Abd"),P8,(L8*1)+(M8*2)+(N8*3)+(O8*5)+P8)</f>
        <v>0</v>
      </c>
      <c r="J8" s="30">
        <f>SUM(K8:O8)</f>
        <v>13</v>
      </c>
      <c r="K8" s="8">
        <v>13</v>
      </c>
      <c r="L8" s="9"/>
      <c r="M8" s="9"/>
      <c r="N8" s="9"/>
      <c r="O8" s="9"/>
      <c r="P8" s="10"/>
      <c r="Q8" s="1"/>
      <c r="T8" s="182"/>
    </row>
    <row r="9" spans="1:20" ht="14.25" customHeight="1">
      <c r="A9" s="36"/>
      <c r="B9" s="199"/>
      <c r="C9" s="210"/>
      <c r="D9" s="210"/>
      <c r="E9" s="210"/>
      <c r="F9" s="34" t="s">
        <v>27</v>
      </c>
      <c r="G9" s="42">
        <f>IF(G8=0,0,G8-G6)</f>
        <v>0.25833333333333336</v>
      </c>
      <c r="H9" s="35" t="s">
        <v>25</v>
      </c>
      <c r="I9" s="32">
        <f>IF(OR(P9="Disq",P9="Abd"),P9,(L9*1)+(M9*2)+(N9*3)+(O9*5)+P9)</f>
        <v>0</v>
      </c>
      <c r="J9" s="30">
        <f>SUM(K9:O9)</f>
        <v>0</v>
      </c>
      <c r="K9" s="11"/>
      <c r="L9" s="12"/>
      <c r="M9" s="12"/>
      <c r="N9" s="12"/>
      <c r="O9" s="12"/>
      <c r="P9" s="13"/>
      <c r="Q9" s="1"/>
      <c r="T9" s="182"/>
    </row>
    <row r="10" spans="1:20" ht="12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1"/>
      <c r="T10" s="182"/>
    </row>
    <row r="11" spans="1:20" ht="39" customHeight="1">
      <c r="A11" s="36"/>
      <c r="B11" s="24" t="s">
        <v>18</v>
      </c>
      <c r="C11" s="25">
        <v>15</v>
      </c>
      <c r="D11" s="200" t="s">
        <v>56</v>
      </c>
      <c r="E11" s="201"/>
      <c r="F11" s="183" t="s">
        <v>17</v>
      </c>
      <c r="G11" s="190">
        <f>IF(SUM(J13:J16)=0,0,(SUM(L13:L16)*1+SUM(M13:M16)*2+SUM(N13:N16)*3+SUM(O13:O16)*5)/SUM(J13:J16))</f>
        <v>0.41025641025641024</v>
      </c>
      <c r="H11" s="202" t="s">
        <v>9</v>
      </c>
      <c r="I11" s="202" t="s">
        <v>10</v>
      </c>
      <c r="J11" s="192" t="s">
        <v>33</v>
      </c>
      <c r="K11" s="187" t="s">
        <v>32</v>
      </c>
      <c r="L11" s="187"/>
      <c r="M11" s="26">
        <f>R13</f>
        <v>0</v>
      </c>
      <c r="N11" s="188" t="s">
        <v>31</v>
      </c>
      <c r="O11" s="189"/>
      <c r="P11" s="27">
        <f>IF(OR(P13="Disq",P14="Disq",P15="Disq",P16="Disq",R13="HC"),"Disq",IF(OR(P13="Abd",P14="Abd",P15="Abd",P16="Abd"),"Abd",SUM(I13:I16)+M11))</f>
        <v>16</v>
      </c>
      <c r="Q11" s="1"/>
      <c r="T11" s="182">
        <f>P11</f>
        <v>16</v>
      </c>
    </row>
    <row r="12" spans="1:20" ht="14.25" customHeight="1">
      <c r="A12" s="36"/>
      <c r="B12" s="204">
        <v>2</v>
      </c>
      <c r="C12" s="28" t="s">
        <v>164</v>
      </c>
      <c r="D12" s="206" t="s">
        <v>57</v>
      </c>
      <c r="E12" s="207"/>
      <c r="F12" s="184"/>
      <c r="G12" s="191"/>
      <c r="H12" s="203"/>
      <c r="I12" s="203"/>
      <c r="J12" s="193"/>
      <c r="K12" s="29" t="s">
        <v>2</v>
      </c>
      <c r="L12" s="29" t="s">
        <v>3</v>
      </c>
      <c r="M12" s="29" t="s">
        <v>4</v>
      </c>
      <c r="N12" s="29" t="s">
        <v>5</v>
      </c>
      <c r="O12" s="29" t="s">
        <v>6</v>
      </c>
      <c r="P12" s="29" t="s">
        <v>7</v>
      </c>
      <c r="Q12" s="1"/>
      <c r="T12" s="182"/>
    </row>
    <row r="13" spans="1:23" ht="14.25" customHeight="1">
      <c r="A13" s="36"/>
      <c r="B13" s="205"/>
      <c r="C13" s="28" t="s">
        <v>46</v>
      </c>
      <c r="D13" s="207"/>
      <c r="E13" s="207"/>
      <c r="F13" s="30" t="s">
        <v>11</v>
      </c>
      <c r="G13" s="40">
        <v>0.4381944444444445</v>
      </c>
      <c r="H13" s="31" t="s">
        <v>14</v>
      </c>
      <c r="I13" s="32">
        <f>IF(OR(P13="Disq",P13="Abd"),P13,(L13*1)+(M13*2)+(N13*3)+(O13*5)+P13)</f>
        <v>8</v>
      </c>
      <c r="J13" s="31">
        <f>SUM(K13:O13)</f>
        <v>13</v>
      </c>
      <c r="K13" s="5">
        <v>7</v>
      </c>
      <c r="L13" s="6">
        <v>4</v>
      </c>
      <c r="M13" s="6">
        <v>2</v>
      </c>
      <c r="N13" s="6"/>
      <c r="O13" s="6"/>
      <c r="P13" s="7"/>
      <c r="Q13" s="1"/>
      <c r="R13" s="2">
        <f>IF(G15&gt;$O$2,"HC",0)</f>
        <v>0</v>
      </c>
      <c r="T13" s="182"/>
      <c r="U13">
        <f>SUM(K13:K16)</f>
        <v>26</v>
      </c>
      <c r="V13">
        <f>SUM(L13:L16)</f>
        <v>10</v>
      </c>
      <c r="W13">
        <f>SUM(M13:M16)</f>
        <v>3</v>
      </c>
    </row>
    <row r="14" spans="1:20" ht="14.25" customHeight="1">
      <c r="A14" s="36"/>
      <c r="B14" s="33" t="s">
        <v>19</v>
      </c>
      <c r="C14" s="208" t="s">
        <v>58</v>
      </c>
      <c r="D14" s="209"/>
      <c r="E14" s="209"/>
      <c r="F14" s="30" t="s">
        <v>12</v>
      </c>
      <c r="G14" s="40">
        <v>0</v>
      </c>
      <c r="H14" s="30" t="s">
        <v>15</v>
      </c>
      <c r="I14" s="32">
        <f>IF(OR(P14="Disq",P14="Abd"),P14,(L14*1)+(M14*2)+(N14*3)+(O14*5)+P14)</f>
        <v>4</v>
      </c>
      <c r="J14" s="30">
        <f>SUM(K14:O14)</f>
        <v>13</v>
      </c>
      <c r="K14" s="8">
        <v>9</v>
      </c>
      <c r="L14" s="9">
        <v>4</v>
      </c>
      <c r="M14" s="9"/>
      <c r="N14" s="9"/>
      <c r="O14" s="9"/>
      <c r="P14" s="10"/>
      <c r="Q14" s="1"/>
      <c r="R14" s="2"/>
      <c r="T14" s="182"/>
    </row>
    <row r="15" spans="1:20" ht="14.25" customHeight="1">
      <c r="A15" s="36"/>
      <c r="B15" s="197">
        <f>VLOOKUP(B12,Attribution_des_points,2,FALSE)</f>
        <v>17</v>
      </c>
      <c r="C15" s="209"/>
      <c r="D15" s="209"/>
      <c r="E15" s="209"/>
      <c r="F15" s="30" t="s">
        <v>13</v>
      </c>
      <c r="G15" s="41">
        <v>0.7180555555555556</v>
      </c>
      <c r="H15" s="30" t="s">
        <v>16</v>
      </c>
      <c r="I15" s="32">
        <f>IF(OR(P15="Disq",P15="Abd"),P15,(L15*1)+(M15*2)+(N15*3)+(O15*5)+P15)</f>
        <v>4</v>
      </c>
      <c r="J15" s="30">
        <f>SUM(K15:O15)</f>
        <v>13</v>
      </c>
      <c r="K15" s="8">
        <v>10</v>
      </c>
      <c r="L15" s="9">
        <v>2</v>
      </c>
      <c r="M15" s="9">
        <v>1</v>
      </c>
      <c r="N15" s="9"/>
      <c r="O15" s="9"/>
      <c r="P15" s="10"/>
      <c r="Q15" s="1"/>
      <c r="T15" s="182"/>
    </row>
    <row r="16" spans="1:20" ht="14.25" customHeight="1">
      <c r="A16" s="36"/>
      <c r="B16" s="199"/>
      <c r="C16" s="210"/>
      <c r="D16" s="210"/>
      <c r="E16" s="210"/>
      <c r="F16" s="34" t="s">
        <v>27</v>
      </c>
      <c r="G16" s="42">
        <f>IF(G15=0,0,G15-G13)</f>
        <v>0.27986111111111106</v>
      </c>
      <c r="H16" s="35" t="s">
        <v>25</v>
      </c>
      <c r="I16" s="32">
        <f>IF(OR(P16="Disq",P16="Abd"),P16,(L16*1)+(M16*2)+(N16*3)+(O16*5)+P16)</f>
        <v>0</v>
      </c>
      <c r="J16" s="30">
        <f>SUM(K16:O16)</f>
        <v>0</v>
      </c>
      <c r="K16" s="11"/>
      <c r="L16" s="12"/>
      <c r="M16" s="12"/>
      <c r="N16" s="12"/>
      <c r="O16" s="12"/>
      <c r="P16" s="13"/>
      <c r="Q16" s="1"/>
      <c r="T16" s="182"/>
    </row>
    <row r="17" spans="1:20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"/>
      <c r="T17" s="182"/>
    </row>
    <row r="18" spans="1:20" ht="39" customHeight="1">
      <c r="A18" s="36"/>
      <c r="B18" s="24" t="s">
        <v>18</v>
      </c>
      <c r="C18" s="25">
        <v>18</v>
      </c>
      <c r="D18" s="200" t="s">
        <v>59</v>
      </c>
      <c r="E18" s="201"/>
      <c r="F18" s="183" t="s">
        <v>17</v>
      </c>
      <c r="G18" s="190">
        <f>IF(SUM(J20:J23)=0,0,(SUM(L20:L23)*1+SUM(M20:M23)*2+SUM(N20:N23)*3+SUM(O20:O23)*5)/SUM(J20:J23))</f>
        <v>0.6923076923076923</v>
      </c>
      <c r="H18" s="202" t="s">
        <v>9</v>
      </c>
      <c r="I18" s="202" t="s">
        <v>10</v>
      </c>
      <c r="J18" s="192" t="s">
        <v>33</v>
      </c>
      <c r="K18" s="187" t="s">
        <v>32</v>
      </c>
      <c r="L18" s="187"/>
      <c r="M18" s="26">
        <f>R20</f>
        <v>0</v>
      </c>
      <c r="N18" s="188" t="s">
        <v>31</v>
      </c>
      <c r="O18" s="189"/>
      <c r="P18" s="27">
        <f>IF(OR(P20="Disq",P21="Disq",P22="Disq",P23="Disq",R20="HC"),"Disq",IF(OR(P20="Abd",P21="Abd",P22="Abd",P23="Abd"),"Abd",SUM(I20:I23)+M18))</f>
        <v>27</v>
      </c>
      <c r="Q18" s="1"/>
      <c r="T18" s="182">
        <f>P18</f>
        <v>27</v>
      </c>
    </row>
    <row r="19" spans="1:20" ht="14.25" customHeight="1">
      <c r="A19" s="36"/>
      <c r="B19" s="204">
        <v>3</v>
      </c>
      <c r="C19" s="28" t="s">
        <v>165</v>
      </c>
      <c r="D19" s="206" t="s">
        <v>51</v>
      </c>
      <c r="E19" s="207"/>
      <c r="F19" s="184"/>
      <c r="G19" s="191"/>
      <c r="H19" s="203"/>
      <c r="I19" s="203"/>
      <c r="J19" s="193"/>
      <c r="K19" s="29" t="s">
        <v>2</v>
      </c>
      <c r="L19" s="29" t="s">
        <v>3</v>
      </c>
      <c r="M19" s="29" t="s">
        <v>4</v>
      </c>
      <c r="N19" s="29" t="s">
        <v>5</v>
      </c>
      <c r="O19" s="29" t="s">
        <v>6</v>
      </c>
      <c r="P19" s="29" t="s">
        <v>7</v>
      </c>
      <c r="Q19" s="1"/>
      <c r="T19" s="182"/>
    </row>
    <row r="20" spans="1:23" ht="14.25" customHeight="1">
      <c r="A20" s="36"/>
      <c r="B20" s="205"/>
      <c r="C20" s="28" t="s">
        <v>41</v>
      </c>
      <c r="D20" s="207"/>
      <c r="E20" s="207"/>
      <c r="F20" s="30" t="s">
        <v>11</v>
      </c>
      <c r="G20" s="40">
        <v>0.42291666666666666</v>
      </c>
      <c r="H20" s="31" t="s">
        <v>14</v>
      </c>
      <c r="I20" s="32">
        <f>IF(OR(P20="Disq",P20="Abd"),P20,(L20*1)+(M20*2)+(N20*3)+(O20*5)+P20)</f>
        <v>11</v>
      </c>
      <c r="J20" s="31">
        <f>SUM(K20:O20)</f>
        <v>13</v>
      </c>
      <c r="K20" s="5">
        <v>5</v>
      </c>
      <c r="L20" s="6">
        <v>6</v>
      </c>
      <c r="M20" s="6">
        <v>1</v>
      </c>
      <c r="N20" s="6">
        <v>1</v>
      </c>
      <c r="O20" s="6"/>
      <c r="P20" s="7"/>
      <c r="Q20" s="1"/>
      <c r="R20" s="2">
        <f>IF(G22&gt;$O$2,"HC",0)</f>
        <v>0</v>
      </c>
      <c r="T20" s="182"/>
      <c r="U20">
        <f>SUM(K20:K23)</f>
        <v>21</v>
      </c>
      <c r="V20">
        <f>SUM(L20:L23)</f>
        <v>13</v>
      </c>
      <c r="W20">
        <f>SUM(M20:M23)</f>
        <v>3</v>
      </c>
    </row>
    <row r="21" spans="1:20" ht="14.25" customHeight="1">
      <c r="A21" s="36"/>
      <c r="B21" s="33" t="s">
        <v>19</v>
      </c>
      <c r="C21" s="208" t="s">
        <v>43</v>
      </c>
      <c r="D21" s="209"/>
      <c r="E21" s="209"/>
      <c r="F21" s="30" t="s">
        <v>12</v>
      </c>
      <c r="G21" s="40">
        <v>0</v>
      </c>
      <c r="H21" s="30" t="s">
        <v>15</v>
      </c>
      <c r="I21" s="32">
        <f>IF(OR(P21="Disq",P21="Abd"),P21,(L21*1)+(M21*2)+(N21*3)+(O21*5)+P21)</f>
        <v>6</v>
      </c>
      <c r="J21" s="30">
        <f>SUM(K21:O21)</f>
        <v>13</v>
      </c>
      <c r="K21" s="8">
        <v>8</v>
      </c>
      <c r="L21" s="9">
        <v>4</v>
      </c>
      <c r="M21" s="9">
        <v>1</v>
      </c>
      <c r="N21" s="9"/>
      <c r="O21" s="9"/>
      <c r="P21" s="10"/>
      <c r="Q21" s="1"/>
      <c r="R21" s="2"/>
      <c r="T21" s="182"/>
    </row>
    <row r="22" spans="1:20" ht="14.25" customHeight="1">
      <c r="A22" s="36"/>
      <c r="B22" s="197">
        <f>VLOOKUP(B19,Attribution_des_points,2,FALSE)</f>
        <v>15</v>
      </c>
      <c r="C22" s="209"/>
      <c r="D22" s="209"/>
      <c r="E22" s="209"/>
      <c r="F22" s="30" t="s">
        <v>13</v>
      </c>
      <c r="G22" s="41">
        <v>0.6763888888888889</v>
      </c>
      <c r="H22" s="30" t="s">
        <v>16</v>
      </c>
      <c r="I22" s="32">
        <f>IF(OR(P22="Disq",P22="Abd"),P22,(L22*1)+(M22*2)+(N22*3)+(O22*5)+P22)</f>
        <v>10</v>
      </c>
      <c r="J22" s="30">
        <f>SUM(K22:O22)</f>
        <v>13</v>
      </c>
      <c r="K22" s="8">
        <v>8</v>
      </c>
      <c r="L22" s="9">
        <v>3</v>
      </c>
      <c r="M22" s="9">
        <v>1</v>
      </c>
      <c r="N22" s="9">
        <v>0</v>
      </c>
      <c r="O22" s="9">
        <v>1</v>
      </c>
      <c r="P22" s="10"/>
      <c r="Q22" s="1"/>
      <c r="T22" s="182"/>
    </row>
    <row r="23" spans="1:20" ht="14.25" customHeight="1">
      <c r="A23" s="36"/>
      <c r="B23" s="199"/>
      <c r="C23" s="210"/>
      <c r="D23" s="210"/>
      <c r="E23" s="210"/>
      <c r="F23" s="34" t="s">
        <v>27</v>
      </c>
      <c r="G23" s="42">
        <f>IF(G22=0,0,G22-G20)</f>
        <v>0.25347222222222227</v>
      </c>
      <c r="H23" s="35" t="s">
        <v>25</v>
      </c>
      <c r="I23" s="32">
        <f>IF(OR(P23="Disq",P23="Abd"),P23,(L23*1)+(M23*2)+(N23*3)+(O23*5)+P23)</f>
        <v>0</v>
      </c>
      <c r="J23" s="30">
        <f>SUM(K23:O23)</f>
        <v>0</v>
      </c>
      <c r="K23" s="11"/>
      <c r="L23" s="12"/>
      <c r="M23" s="12"/>
      <c r="N23" s="12"/>
      <c r="O23" s="12"/>
      <c r="P23" s="13"/>
      <c r="Q23" s="1"/>
      <c r="T23" s="182"/>
    </row>
    <row r="24" spans="1:20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1"/>
      <c r="T24" s="182"/>
    </row>
    <row r="25" spans="1:20" ht="39" customHeight="1">
      <c r="A25" s="36"/>
      <c r="B25" s="24" t="s">
        <v>18</v>
      </c>
      <c r="C25" s="25">
        <v>12</v>
      </c>
      <c r="D25" s="200" t="s">
        <v>47</v>
      </c>
      <c r="E25" s="201"/>
      <c r="F25" s="183" t="s">
        <v>17</v>
      </c>
      <c r="G25" s="190">
        <f>IF(SUM(J27:J30)=0,0,(SUM(L27:L30)*1+SUM(M27:M30)*2+SUM(N27:N30)*3+SUM(O27:O30)*5)/SUM(J27:J30))</f>
        <v>0.7692307692307693</v>
      </c>
      <c r="H25" s="202" t="s">
        <v>9</v>
      </c>
      <c r="I25" s="202" t="s">
        <v>10</v>
      </c>
      <c r="J25" s="192" t="s">
        <v>33</v>
      </c>
      <c r="K25" s="187" t="s">
        <v>32</v>
      </c>
      <c r="L25" s="187"/>
      <c r="M25" s="26">
        <f>R27</f>
        <v>0</v>
      </c>
      <c r="N25" s="188" t="s">
        <v>31</v>
      </c>
      <c r="O25" s="189"/>
      <c r="P25" s="27">
        <f>IF(OR(P27="Disq",P28="Disq",P29="Disq",P30="Disq",R27="HC"),"Disq",IF(OR(P27="Abd",P28="Abd",P29="Abd",P30="Abd"),"Abd",SUM(I27:I30)+M25))</f>
        <v>30</v>
      </c>
      <c r="Q25" s="1"/>
      <c r="T25" s="182">
        <f>P25</f>
        <v>30</v>
      </c>
    </row>
    <row r="26" spans="1:20" ht="14.25" customHeight="1">
      <c r="A26" s="36"/>
      <c r="B26" s="204">
        <v>4</v>
      </c>
      <c r="C26" s="28" t="s">
        <v>161</v>
      </c>
      <c r="D26" s="206" t="s">
        <v>48</v>
      </c>
      <c r="E26" s="207"/>
      <c r="F26" s="184"/>
      <c r="G26" s="191"/>
      <c r="H26" s="203"/>
      <c r="I26" s="203"/>
      <c r="J26" s="193"/>
      <c r="K26" s="29" t="s">
        <v>2</v>
      </c>
      <c r="L26" s="29" t="s">
        <v>3</v>
      </c>
      <c r="M26" s="29" t="s">
        <v>4</v>
      </c>
      <c r="N26" s="29" t="s">
        <v>5</v>
      </c>
      <c r="O26" s="29" t="s">
        <v>6</v>
      </c>
      <c r="P26" s="29" t="s">
        <v>7</v>
      </c>
      <c r="Q26" s="1"/>
      <c r="T26" s="182"/>
    </row>
    <row r="27" spans="1:23" ht="14.25" customHeight="1">
      <c r="A27" s="36"/>
      <c r="B27" s="205"/>
      <c r="C27" s="28" t="s">
        <v>41</v>
      </c>
      <c r="D27" s="207"/>
      <c r="E27" s="207"/>
      <c r="F27" s="30" t="s">
        <v>11</v>
      </c>
      <c r="G27" s="40">
        <v>0.4222222222222222</v>
      </c>
      <c r="H27" s="31" t="s">
        <v>14</v>
      </c>
      <c r="I27" s="32">
        <f>IF(OR(P27="Disq",P27="Abd"),P27,(L27*1)+(M27*2)+(N27*3)+(O27*5)+P27)</f>
        <v>17</v>
      </c>
      <c r="J27" s="31">
        <f>SUM(K27:O27)</f>
        <v>13</v>
      </c>
      <c r="K27" s="5">
        <v>5</v>
      </c>
      <c r="L27" s="6">
        <v>3</v>
      </c>
      <c r="M27" s="6">
        <v>3</v>
      </c>
      <c r="N27" s="6">
        <v>1</v>
      </c>
      <c r="O27" s="6">
        <v>1</v>
      </c>
      <c r="P27" s="7"/>
      <c r="Q27" s="1"/>
      <c r="R27" s="2">
        <f>IF(G29&gt;$O$2,"HC",0)</f>
        <v>0</v>
      </c>
      <c r="T27" s="182"/>
      <c r="U27">
        <f>SUM(K27:K30)</f>
        <v>23</v>
      </c>
      <c r="V27">
        <f>SUM(L27:L30)</f>
        <v>9</v>
      </c>
      <c r="W27">
        <f>SUM(M27:M30)</f>
        <v>4</v>
      </c>
    </row>
    <row r="28" spans="1:20" ht="14.25" customHeight="1">
      <c r="A28" s="36"/>
      <c r="B28" s="33" t="s">
        <v>19</v>
      </c>
      <c r="C28" s="208" t="s">
        <v>49</v>
      </c>
      <c r="D28" s="209"/>
      <c r="E28" s="209"/>
      <c r="F28" s="30" t="s">
        <v>12</v>
      </c>
      <c r="G28" s="40">
        <v>0</v>
      </c>
      <c r="H28" s="30" t="s">
        <v>15</v>
      </c>
      <c r="I28" s="32">
        <f>IF(OR(P28="Disq",P28="Abd"),P28,(L28*1)+(M28*2)+(N28*3)+(O28*5)+P28)</f>
        <v>3</v>
      </c>
      <c r="J28" s="30">
        <f>SUM(K28:O28)</f>
        <v>13</v>
      </c>
      <c r="K28" s="8">
        <v>11</v>
      </c>
      <c r="L28" s="9">
        <v>1</v>
      </c>
      <c r="M28" s="9">
        <v>1</v>
      </c>
      <c r="N28" s="9">
        <v>0</v>
      </c>
      <c r="O28" s="9"/>
      <c r="P28" s="10"/>
      <c r="Q28" s="1"/>
      <c r="R28" s="2"/>
      <c r="T28" s="182"/>
    </row>
    <row r="29" spans="1:20" ht="14.25" customHeight="1">
      <c r="A29" s="36"/>
      <c r="B29" s="197">
        <f>VLOOKUP(B26,Attribution_des_points,2,FALSE)</f>
        <v>13</v>
      </c>
      <c r="C29" s="209"/>
      <c r="D29" s="209"/>
      <c r="E29" s="209"/>
      <c r="F29" s="30" t="s">
        <v>13</v>
      </c>
      <c r="G29" s="41">
        <v>0.720138888888889</v>
      </c>
      <c r="H29" s="30" t="s">
        <v>16</v>
      </c>
      <c r="I29" s="32">
        <f>IF(OR(P29="Disq",P29="Abd"),P29,(L29*1)+(M29*2)+(N29*3)+(O29*5)+P29)</f>
        <v>10</v>
      </c>
      <c r="J29" s="30">
        <f>SUM(K29:O29)</f>
        <v>13</v>
      </c>
      <c r="K29" s="8">
        <v>7</v>
      </c>
      <c r="L29" s="9">
        <v>5</v>
      </c>
      <c r="M29" s="9">
        <v>0</v>
      </c>
      <c r="N29" s="9">
        <v>0</v>
      </c>
      <c r="O29" s="9">
        <v>1</v>
      </c>
      <c r="P29" s="10"/>
      <c r="Q29" s="1"/>
      <c r="T29" s="182"/>
    </row>
    <row r="30" spans="1:20" ht="14.25" customHeight="1">
      <c r="A30" s="36"/>
      <c r="B30" s="199"/>
      <c r="C30" s="210"/>
      <c r="D30" s="210"/>
      <c r="E30" s="210"/>
      <c r="F30" s="34" t="s">
        <v>27</v>
      </c>
      <c r="G30" s="42">
        <f>IF(G29=0,0,G29-G27)</f>
        <v>0.2979166666666668</v>
      </c>
      <c r="H30" s="35" t="s">
        <v>25</v>
      </c>
      <c r="I30" s="32">
        <f>IF(OR(P30="Disq",P30="Abd"),P30,(L30*1)+(M30*2)+(N30*3)+(O30*5)+P30)</f>
        <v>0</v>
      </c>
      <c r="J30" s="30">
        <f>SUM(K30:O30)</f>
        <v>0</v>
      </c>
      <c r="K30" s="11"/>
      <c r="L30" s="12"/>
      <c r="M30" s="12"/>
      <c r="N30" s="12"/>
      <c r="O30" s="12"/>
      <c r="P30" s="13"/>
      <c r="Q30" s="1"/>
      <c r="T30" s="182"/>
    </row>
    <row r="31" spans="1:20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1"/>
      <c r="T31" s="182"/>
    </row>
    <row r="32" spans="1:20" ht="39" customHeight="1">
      <c r="A32" s="36"/>
      <c r="B32" s="24" t="s">
        <v>18</v>
      </c>
      <c r="C32" s="25">
        <v>11</v>
      </c>
      <c r="D32" s="200" t="s">
        <v>52</v>
      </c>
      <c r="E32" s="201"/>
      <c r="F32" s="183" t="s">
        <v>17</v>
      </c>
      <c r="G32" s="190">
        <f>IF(SUM(J34:J37)=0,0,(SUM(L34:L37)*1+SUM(M34:M37)*2+SUM(N34:N37)*3+SUM(O34:O37)*5)/SUM(J34:J37))</f>
        <v>1.2564102564102564</v>
      </c>
      <c r="H32" s="202" t="s">
        <v>9</v>
      </c>
      <c r="I32" s="202" t="s">
        <v>10</v>
      </c>
      <c r="J32" s="192" t="s">
        <v>33</v>
      </c>
      <c r="K32" s="187" t="s">
        <v>32</v>
      </c>
      <c r="L32" s="187"/>
      <c r="M32" s="26">
        <f>R34</f>
        <v>0</v>
      </c>
      <c r="N32" s="188" t="s">
        <v>31</v>
      </c>
      <c r="O32" s="189"/>
      <c r="P32" s="27">
        <f>IF(OR(P34="Disq",P35="Disq",P36="Disq",P37="Disq",R34="HC"),"Disq",IF(OR(P34="Abd",P35="Abd",P36="Abd",P37="Abd"),"Abd",SUM(I34:I37)+M32))</f>
        <v>49</v>
      </c>
      <c r="Q32" s="1"/>
      <c r="T32" s="182">
        <f>P32</f>
        <v>49</v>
      </c>
    </row>
    <row r="33" spans="1:20" ht="14.25" customHeight="1">
      <c r="A33" s="36"/>
      <c r="B33" s="204">
        <v>5</v>
      </c>
      <c r="C33" s="28" t="s">
        <v>162</v>
      </c>
      <c r="D33" s="206" t="s">
        <v>42</v>
      </c>
      <c r="E33" s="207"/>
      <c r="F33" s="184"/>
      <c r="G33" s="191"/>
      <c r="H33" s="203"/>
      <c r="I33" s="203"/>
      <c r="J33" s="193"/>
      <c r="K33" s="29" t="s">
        <v>2</v>
      </c>
      <c r="L33" s="29" t="s">
        <v>3</v>
      </c>
      <c r="M33" s="29" t="s">
        <v>4</v>
      </c>
      <c r="N33" s="29" t="s">
        <v>5</v>
      </c>
      <c r="O33" s="29" t="s">
        <v>6</v>
      </c>
      <c r="P33" s="29" t="s">
        <v>7</v>
      </c>
      <c r="Q33" s="1"/>
      <c r="T33" s="182"/>
    </row>
    <row r="34" spans="1:23" ht="14.25" customHeight="1">
      <c r="A34" s="36"/>
      <c r="B34" s="205"/>
      <c r="C34" s="28" t="s">
        <v>41</v>
      </c>
      <c r="D34" s="207"/>
      <c r="E34" s="207"/>
      <c r="F34" s="30" t="s">
        <v>11</v>
      </c>
      <c r="G34" s="40">
        <v>0.4055555555555555</v>
      </c>
      <c r="H34" s="31" t="s">
        <v>14</v>
      </c>
      <c r="I34" s="32">
        <f>IF(OR(P34="Disq",P34="Abd"),P34,(L34*1)+(M34*2)+(N34*3)+(O34*5)+P34)</f>
        <v>17</v>
      </c>
      <c r="J34" s="31">
        <f>SUM(K34:O34)</f>
        <v>13</v>
      </c>
      <c r="K34" s="5">
        <v>4</v>
      </c>
      <c r="L34" s="6">
        <v>5</v>
      </c>
      <c r="M34" s="6">
        <v>2</v>
      </c>
      <c r="N34" s="6">
        <v>1</v>
      </c>
      <c r="O34" s="6">
        <v>1</v>
      </c>
      <c r="P34" s="7"/>
      <c r="Q34" s="1"/>
      <c r="R34" s="2">
        <f>IF(G36&gt;$O$2,"HC",0)</f>
        <v>0</v>
      </c>
      <c r="T34" s="182"/>
      <c r="U34">
        <f>SUM(K34:K37)</f>
        <v>15</v>
      </c>
      <c r="V34">
        <f>SUM(L34:L37)</f>
        <v>12</v>
      </c>
      <c r="W34">
        <f>SUM(M34:M37)</f>
        <v>5</v>
      </c>
    </row>
    <row r="35" spans="1:20" ht="14.25" customHeight="1">
      <c r="A35" s="36"/>
      <c r="B35" s="33" t="s">
        <v>19</v>
      </c>
      <c r="C35" s="208" t="s">
        <v>43</v>
      </c>
      <c r="D35" s="209"/>
      <c r="E35" s="209"/>
      <c r="F35" s="30" t="s">
        <v>12</v>
      </c>
      <c r="G35" s="40">
        <v>0</v>
      </c>
      <c r="H35" s="30" t="s">
        <v>15</v>
      </c>
      <c r="I35" s="32">
        <f>IF(OR(P35="Disq",P35="Abd"),P35,(L35*1)+(M35*2)+(N35*3)+(O35*5)+P35)</f>
        <v>16</v>
      </c>
      <c r="J35" s="30">
        <f>SUM(K35:O35)</f>
        <v>13</v>
      </c>
      <c r="K35" s="8">
        <v>6</v>
      </c>
      <c r="L35" s="9">
        <v>3</v>
      </c>
      <c r="M35" s="9">
        <v>1</v>
      </c>
      <c r="N35" s="9">
        <v>2</v>
      </c>
      <c r="O35" s="9">
        <v>1</v>
      </c>
      <c r="P35" s="10"/>
      <c r="Q35" s="1"/>
      <c r="R35" s="2"/>
      <c r="T35" s="182"/>
    </row>
    <row r="36" spans="1:20" ht="14.25" customHeight="1">
      <c r="A36" s="36"/>
      <c r="B36" s="197">
        <f>VLOOKUP(B33,Attribution_des_points,2,FALSE)</f>
        <v>11</v>
      </c>
      <c r="C36" s="209"/>
      <c r="D36" s="209"/>
      <c r="E36" s="209"/>
      <c r="F36" s="30" t="s">
        <v>13</v>
      </c>
      <c r="G36" s="41">
        <v>0.688888888888889</v>
      </c>
      <c r="H36" s="30" t="s">
        <v>16</v>
      </c>
      <c r="I36" s="32">
        <f>IF(OR(P36="Disq",P36="Abd"),P36,(L36*1)+(M36*2)+(N36*3)+(O36*5)+P36)</f>
        <v>16</v>
      </c>
      <c r="J36" s="30">
        <f>SUM(K36:O36)</f>
        <v>13</v>
      </c>
      <c r="K36" s="8">
        <v>5</v>
      </c>
      <c r="L36" s="9">
        <v>4</v>
      </c>
      <c r="M36" s="9">
        <v>2</v>
      </c>
      <c r="N36" s="9">
        <v>1</v>
      </c>
      <c r="O36" s="9">
        <v>1</v>
      </c>
      <c r="P36" s="10"/>
      <c r="Q36" s="1"/>
      <c r="T36" s="182"/>
    </row>
    <row r="37" spans="1:20" ht="14.25" customHeight="1">
      <c r="A37" s="36"/>
      <c r="B37" s="199"/>
      <c r="C37" s="210"/>
      <c r="D37" s="210"/>
      <c r="E37" s="210"/>
      <c r="F37" s="34" t="s">
        <v>27</v>
      </c>
      <c r="G37" s="42">
        <f>IF(G36=0,0,G36-G34)</f>
        <v>0.2833333333333335</v>
      </c>
      <c r="H37" s="35" t="s">
        <v>25</v>
      </c>
      <c r="I37" s="32">
        <f>IF(OR(P37="Disq",P37="Abd"),P37,(L37*1)+(M37*2)+(N37*3)+(O37*5)+P37)</f>
        <v>0</v>
      </c>
      <c r="J37" s="30">
        <f>SUM(K37:O37)</f>
        <v>0</v>
      </c>
      <c r="K37" s="11"/>
      <c r="L37" s="12"/>
      <c r="M37" s="12"/>
      <c r="N37" s="12"/>
      <c r="O37" s="12"/>
      <c r="P37" s="13"/>
      <c r="Q37" s="1"/>
      <c r="T37" s="182"/>
    </row>
    <row r="38" spans="1:20" ht="12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1"/>
      <c r="T38" s="182"/>
    </row>
    <row r="39" spans="1:20" ht="39" customHeight="1">
      <c r="A39" s="36"/>
      <c r="B39" s="24" t="s">
        <v>18</v>
      </c>
      <c r="C39" s="25">
        <v>13</v>
      </c>
      <c r="D39" s="200" t="s">
        <v>53</v>
      </c>
      <c r="E39" s="201"/>
      <c r="F39" s="183" t="s">
        <v>17</v>
      </c>
      <c r="G39" s="190">
        <f>IF(SUM(J41:J44)=0,0,(SUM(L41:L44)*1+SUM(M41:M44)*2+SUM(N41:N44)*3+SUM(O41:O44)*5)/SUM(J41:J44))</f>
        <v>1.5384615384615385</v>
      </c>
      <c r="H39" s="202" t="s">
        <v>9</v>
      </c>
      <c r="I39" s="202" t="s">
        <v>10</v>
      </c>
      <c r="J39" s="192" t="s">
        <v>33</v>
      </c>
      <c r="K39" s="187" t="s">
        <v>32</v>
      </c>
      <c r="L39" s="187"/>
      <c r="M39" s="26">
        <f>R41</f>
        <v>0</v>
      </c>
      <c r="N39" s="188" t="s">
        <v>31</v>
      </c>
      <c r="O39" s="189"/>
      <c r="P39" s="27">
        <f>IF(OR(P41="Disq",P42="Disq",P43="Disq",P44="Disq",R41="HC"),"Disq",IF(OR(P41="Abd",P42="Abd",P43="Abd",P44="Abd"),"Abd",SUM(I41:I44)+M39))</f>
        <v>60</v>
      </c>
      <c r="Q39" s="1"/>
      <c r="T39" s="182">
        <f>P39</f>
        <v>60</v>
      </c>
    </row>
    <row r="40" spans="1:20" ht="14.25" customHeight="1">
      <c r="A40" s="36"/>
      <c r="B40" s="204">
        <v>6</v>
      </c>
      <c r="C40" s="28" t="s">
        <v>300</v>
      </c>
      <c r="D40" s="206" t="s">
        <v>315</v>
      </c>
      <c r="E40" s="207"/>
      <c r="F40" s="184"/>
      <c r="G40" s="191"/>
      <c r="H40" s="203"/>
      <c r="I40" s="203"/>
      <c r="J40" s="193"/>
      <c r="K40" s="29" t="s">
        <v>2</v>
      </c>
      <c r="L40" s="29" t="s">
        <v>3</v>
      </c>
      <c r="M40" s="29" t="s">
        <v>4</v>
      </c>
      <c r="N40" s="29" t="s">
        <v>5</v>
      </c>
      <c r="O40" s="29" t="s">
        <v>6</v>
      </c>
      <c r="P40" s="29" t="s">
        <v>7</v>
      </c>
      <c r="Q40" s="1"/>
      <c r="T40" s="182"/>
    </row>
    <row r="41" spans="1:23" ht="14.25" customHeight="1">
      <c r="A41" s="36"/>
      <c r="B41" s="205"/>
      <c r="C41" s="28" t="s">
        <v>41</v>
      </c>
      <c r="D41" s="207"/>
      <c r="E41" s="207"/>
      <c r="F41" s="30" t="s">
        <v>11</v>
      </c>
      <c r="G41" s="40">
        <v>0.39166666666666666</v>
      </c>
      <c r="H41" s="31" t="s">
        <v>14</v>
      </c>
      <c r="I41" s="32">
        <f>IF(OR(P41="Disq",P41="Abd"),P41,(L41*1)+(M41*2)+(N41*3)+(O41*5)+P41)</f>
        <v>23</v>
      </c>
      <c r="J41" s="31">
        <f>SUM(K41:O41)</f>
        <v>13</v>
      </c>
      <c r="K41" s="5">
        <v>3</v>
      </c>
      <c r="L41" s="6">
        <v>2</v>
      </c>
      <c r="M41" s="6">
        <v>3</v>
      </c>
      <c r="N41" s="6">
        <v>5</v>
      </c>
      <c r="O41" s="6"/>
      <c r="P41" s="7"/>
      <c r="Q41" s="1"/>
      <c r="R41" s="2">
        <f>IF(G43&gt;$O$2,"HC",0)</f>
        <v>0</v>
      </c>
      <c r="T41" s="182"/>
      <c r="U41">
        <f>SUM(K41:K44)</f>
        <v>10</v>
      </c>
      <c r="V41">
        <f>SUM(L41:L44)</f>
        <v>10</v>
      </c>
      <c r="W41">
        <f>SUM(M41:M44)</f>
        <v>9</v>
      </c>
    </row>
    <row r="42" spans="1:20" ht="14.25" customHeight="1">
      <c r="A42" s="36"/>
      <c r="B42" s="33" t="s">
        <v>19</v>
      </c>
      <c r="C42" s="208" t="s">
        <v>40</v>
      </c>
      <c r="D42" s="209"/>
      <c r="E42" s="209"/>
      <c r="F42" s="30" t="s">
        <v>12</v>
      </c>
      <c r="G42" s="40">
        <v>0</v>
      </c>
      <c r="H42" s="30" t="s">
        <v>15</v>
      </c>
      <c r="I42" s="32">
        <f>IF(OR(P42="Disq",P42="Abd"),P42,(L42*1)+(M42*2)+(N42*3)+(O42*5)+P42)</f>
        <v>18</v>
      </c>
      <c r="J42" s="30">
        <f>SUM(K42:O42)</f>
        <v>13</v>
      </c>
      <c r="K42" s="8">
        <v>2</v>
      </c>
      <c r="L42" s="9">
        <v>6</v>
      </c>
      <c r="M42" s="9">
        <v>3</v>
      </c>
      <c r="N42" s="9">
        <v>2</v>
      </c>
      <c r="O42" s="9"/>
      <c r="P42" s="10"/>
      <c r="Q42" s="1"/>
      <c r="R42" s="2"/>
      <c r="T42" s="182"/>
    </row>
    <row r="43" spans="1:20" ht="14.25" customHeight="1">
      <c r="A43" s="36"/>
      <c r="B43" s="197">
        <f>VLOOKUP(B40,Attribution_des_points,2,FALSE)</f>
        <v>10</v>
      </c>
      <c r="C43" s="209"/>
      <c r="D43" s="209"/>
      <c r="E43" s="209"/>
      <c r="F43" s="30" t="s">
        <v>13</v>
      </c>
      <c r="G43" s="41">
        <v>0.6902777777777778</v>
      </c>
      <c r="H43" s="30" t="s">
        <v>16</v>
      </c>
      <c r="I43" s="32">
        <f>IF(OR(P43="Disq",P43="Abd"),P43,(L43*1)+(M43*2)+(N43*3)+(O43*5)+P43)</f>
        <v>19</v>
      </c>
      <c r="J43" s="30">
        <f>SUM(K43:O43)</f>
        <v>13</v>
      </c>
      <c r="K43" s="8">
        <v>5</v>
      </c>
      <c r="L43" s="9">
        <v>2</v>
      </c>
      <c r="M43" s="9">
        <v>3</v>
      </c>
      <c r="N43" s="9">
        <v>2</v>
      </c>
      <c r="O43" s="9">
        <v>1</v>
      </c>
      <c r="P43" s="10"/>
      <c r="Q43" s="1"/>
      <c r="T43" s="182"/>
    </row>
    <row r="44" spans="1:20" ht="14.25" customHeight="1">
      <c r="A44" s="36"/>
      <c r="B44" s="199"/>
      <c r="C44" s="210"/>
      <c r="D44" s="210"/>
      <c r="E44" s="210"/>
      <c r="F44" s="34" t="s">
        <v>27</v>
      </c>
      <c r="G44" s="42">
        <f>IF(G43=0,0,G43-G41)</f>
        <v>0.2986111111111111</v>
      </c>
      <c r="H44" s="35" t="s">
        <v>25</v>
      </c>
      <c r="I44" s="32">
        <f>IF(OR(P44="Disq",P44="Abd"),P44,(L44*1)+(M44*2)+(N44*3)+(O44*5)+P44)</f>
        <v>0</v>
      </c>
      <c r="J44" s="30">
        <f>SUM(K44:O44)</f>
        <v>0</v>
      </c>
      <c r="K44" s="11"/>
      <c r="L44" s="12"/>
      <c r="M44" s="12"/>
      <c r="N44" s="12"/>
      <c r="O44" s="12"/>
      <c r="P44" s="13"/>
      <c r="Q44" s="1"/>
      <c r="T44" s="182"/>
    </row>
    <row r="45" spans="1:20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1"/>
      <c r="T45" s="182"/>
    </row>
    <row r="46" spans="1:20" ht="39" customHeight="1">
      <c r="A46" s="36"/>
      <c r="B46" s="24" t="s">
        <v>18</v>
      </c>
      <c r="C46" s="25">
        <v>17</v>
      </c>
      <c r="D46" s="200" t="s">
        <v>336</v>
      </c>
      <c r="E46" s="201"/>
      <c r="F46" s="183" t="s">
        <v>17</v>
      </c>
      <c r="G46" s="190">
        <f>IF(SUM(J48:J51)=0,0,(SUM(L48:L51)*1+SUM(M48:M51)*2+SUM(N48:N51)*3+SUM(O48:O51)*5)/SUM(J48:J51))</f>
        <v>3.1538461538461537</v>
      </c>
      <c r="H46" s="202" t="s">
        <v>9</v>
      </c>
      <c r="I46" s="202" t="s">
        <v>10</v>
      </c>
      <c r="J46" s="192" t="s">
        <v>33</v>
      </c>
      <c r="K46" s="187" t="s">
        <v>32</v>
      </c>
      <c r="L46" s="187"/>
      <c r="M46" s="26">
        <f>R48</f>
        <v>0</v>
      </c>
      <c r="N46" s="188" t="s">
        <v>31</v>
      </c>
      <c r="O46" s="189"/>
      <c r="P46" s="27">
        <f>IF(OR(P48="Disq",P49="Disq",P50="Disq",P51="Disq",R48="HC"),"Disq",IF(OR(P48="Abd",P49="Abd",P50="Abd",P51="Abd"),"Abd",SUM(I48:I51)+M46))</f>
        <v>123</v>
      </c>
      <c r="Q46" s="1"/>
      <c r="T46" s="182">
        <f>P46</f>
        <v>123</v>
      </c>
    </row>
    <row r="47" spans="1:20" ht="14.25" customHeight="1">
      <c r="A47" s="36"/>
      <c r="B47" s="204">
        <v>7</v>
      </c>
      <c r="C47" s="28" t="s">
        <v>194</v>
      </c>
      <c r="D47" s="206" t="s">
        <v>97</v>
      </c>
      <c r="E47" s="207"/>
      <c r="F47" s="184"/>
      <c r="G47" s="191"/>
      <c r="H47" s="203"/>
      <c r="I47" s="203"/>
      <c r="J47" s="193"/>
      <c r="K47" s="29" t="s">
        <v>2</v>
      </c>
      <c r="L47" s="29" t="s">
        <v>3</v>
      </c>
      <c r="M47" s="29" t="s">
        <v>4</v>
      </c>
      <c r="N47" s="29" t="s">
        <v>5</v>
      </c>
      <c r="O47" s="29" t="s">
        <v>6</v>
      </c>
      <c r="P47" s="29" t="s">
        <v>7</v>
      </c>
      <c r="Q47" s="1"/>
      <c r="T47" s="182"/>
    </row>
    <row r="48" spans="1:23" ht="14.25" customHeight="1">
      <c r="A48" s="36"/>
      <c r="B48" s="205"/>
      <c r="C48" s="28" t="s">
        <v>41</v>
      </c>
      <c r="D48" s="207"/>
      <c r="E48" s="207"/>
      <c r="F48" s="30" t="s">
        <v>11</v>
      </c>
      <c r="G48" s="40">
        <v>0.4041666666666666</v>
      </c>
      <c r="H48" s="31" t="s">
        <v>14</v>
      </c>
      <c r="I48" s="32">
        <f>IF(OR(P48="Disq",P48="Abd"),P48,(L48*1)+(M48*2)+(N48*3)+(O48*5)+P48)</f>
        <v>41</v>
      </c>
      <c r="J48" s="31">
        <f>SUM(K48:O48)</f>
        <v>13</v>
      </c>
      <c r="K48" s="5">
        <v>2</v>
      </c>
      <c r="L48" s="6">
        <v>1</v>
      </c>
      <c r="M48" s="6">
        <v>0</v>
      </c>
      <c r="N48" s="6">
        <v>5</v>
      </c>
      <c r="O48" s="6">
        <v>5</v>
      </c>
      <c r="P48" s="7"/>
      <c r="Q48" s="1"/>
      <c r="R48" s="2">
        <f>IF(G50&gt;$O$2,"HC",0)</f>
        <v>0</v>
      </c>
      <c r="T48" s="182"/>
      <c r="U48">
        <f>SUM(K48:K51)</f>
        <v>2</v>
      </c>
      <c r="V48">
        <f>SUM(L48:L51)</f>
        <v>5</v>
      </c>
      <c r="W48">
        <f>SUM(M48:M51)</f>
        <v>4</v>
      </c>
    </row>
    <row r="49" spans="1:20" ht="14.25" customHeight="1">
      <c r="A49" s="36"/>
      <c r="B49" s="33" t="s">
        <v>19</v>
      </c>
      <c r="C49" s="208" t="s">
        <v>40</v>
      </c>
      <c r="D49" s="209"/>
      <c r="E49" s="209"/>
      <c r="F49" s="30" t="s">
        <v>12</v>
      </c>
      <c r="G49" s="40">
        <v>0</v>
      </c>
      <c r="H49" s="30" t="s">
        <v>15</v>
      </c>
      <c r="I49" s="32">
        <f>IF(OR(P49="Disq",P49="Abd"),P49,(L49*1)+(M49*2)+(N49*3)+(O49*5)+P49)</f>
        <v>44</v>
      </c>
      <c r="J49" s="30">
        <f>SUM(K49:O49)</f>
        <v>13</v>
      </c>
      <c r="K49" s="8">
        <v>0</v>
      </c>
      <c r="L49" s="9">
        <v>2</v>
      </c>
      <c r="M49" s="9">
        <v>1</v>
      </c>
      <c r="N49" s="9">
        <v>5</v>
      </c>
      <c r="O49" s="9">
        <v>5</v>
      </c>
      <c r="P49" s="10"/>
      <c r="Q49" s="1"/>
      <c r="R49" s="2"/>
      <c r="T49" s="182"/>
    </row>
    <row r="50" spans="1:20" ht="14.25" customHeight="1">
      <c r="A50" s="36"/>
      <c r="B50" s="197">
        <f>VLOOKUP(B47,Attribution_des_points,2,FALSE)</f>
        <v>9</v>
      </c>
      <c r="C50" s="209"/>
      <c r="D50" s="209"/>
      <c r="E50" s="209"/>
      <c r="F50" s="30" t="s">
        <v>13</v>
      </c>
      <c r="G50" s="41">
        <v>0.6611111111111111</v>
      </c>
      <c r="H50" s="30" t="s">
        <v>16</v>
      </c>
      <c r="I50" s="32">
        <f>IF(OR(P50="Disq",P50="Abd"),P50,(L50*1)+(M50*2)+(N50*3)+(O50*5)+P50)</f>
        <v>38</v>
      </c>
      <c r="J50" s="30">
        <f>SUM(K50:O50)</f>
        <v>13</v>
      </c>
      <c r="K50" s="8">
        <v>0</v>
      </c>
      <c r="L50" s="9">
        <v>2</v>
      </c>
      <c r="M50" s="9">
        <v>3</v>
      </c>
      <c r="N50" s="9">
        <v>5</v>
      </c>
      <c r="O50" s="9">
        <v>3</v>
      </c>
      <c r="P50" s="10"/>
      <c r="Q50" s="1"/>
      <c r="T50" s="182"/>
    </row>
    <row r="51" spans="1:20" ht="14.25" customHeight="1">
      <c r="A51" s="36"/>
      <c r="B51" s="199"/>
      <c r="C51" s="210"/>
      <c r="D51" s="210"/>
      <c r="E51" s="210"/>
      <c r="F51" s="34" t="s">
        <v>27</v>
      </c>
      <c r="G51" s="42">
        <f>IF(G50=0,0,G50-G48)</f>
        <v>0.2569444444444445</v>
      </c>
      <c r="H51" s="35" t="s">
        <v>25</v>
      </c>
      <c r="I51" s="32">
        <f>IF(OR(P51="Disq",P51="Abd"),P51,(L51*1)+(M51*2)+(N51*3)+(O51*5)+P51)</f>
        <v>0</v>
      </c>
      <c r="J51" s="30">
        <f>SUM(K51:O51)</f>
        <v>0</v>
      </c>
      <c r="K51" s="11"/>
      <c r="L51" s="12"/>
      <c r="M51" s="12"/>
      <c r="N51" s="12"/>
      <c r="O51" s="12"/>
      <c r="P51" s="13"/>
      <c r="Q51" s="1"/>
      <c r="T51" s="182"/>
    </row>
    <row r="52" spans="1:20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1"/>
      <c r="T52" s="182"/>
    </row>
    <row r="53" spans="1:20" ht="39" customHeight="1">
      <c r="A53" s="36"/>
      <c r="B53" s="24" t="s">
        <v>18</v>
      </c>
      <c r="C53" s="25">
        <v>16</v>
      </c>
      <c r="D53" s="200" t="s">
        <v>195</v>
      </c>
      <c r="E53" s="201"/>
      <c r="F53" s="183" t="s">
        <v>17</v>
      </c>
      <c r="G53" s="190">
        <f>IF(SUM(J55:J58)=0,0,(SUM(L55:L58)*1+SUM(M55:M58)*2+SUM(N55:N58)*3+SUM(O55:O58)*5)/SUM(J55:J58))</f>
        <v>2.9615384615384617</v>
      </c>
      <c r="H53" s="202" t="s">
        <v>9</v>
      </c>
      <c r="I53" s="202" t="s">
        <v>10</v>
      </c>
      <c r="J53" s="192" t="s">
        <v>33</v>
      </c>
      <c r="K53" s="187" t="s">
        <v>32</v>
      </c>
      <c r="L53" s="187"/>
      <c r="M53" s="26">
        <f>R55</f>
        <v>0</v>
      </c>
      <c r="N53" s="188" t="s">
        <v>31</v>
      </c>
      <c r="O53" s="189"/>
      <c r="P53" s="27" t="str">
        <f>IF(OR(P55="Disq",P56="Disq",P57="Disq",P58="Disq",R55="HC"),"Disq",IF(OR(P55="Abd",P56="Abd",P57="Abd",P58="Abd"),"Abd",SUM(I55:I58)+M53))</f>
        <v>Abd</v>
      </c>
      <c r="Q53" s="1"/>
      <c r="T53" s="182" t="str">
        <f>P53</f>
        <v>Abd</v>
      </c>
    </row>
    <row r="54" spans="1:20" ht="14.25" customHeight="1">
      <c r="A54" s="36"/>
      <c r="B54" s="204" t="s">
        <v>199</v>
      </c>
      <c r="C54" s="28" t="s">
        <v>163</v>
      </c>
      <c r="D54" s="206" t="s">
        <v>55</v>
      </c>
      <c r="E54" s="207"/>
      <c r="F54" s="184"/>
      <c r="G54" s="191"/>
      <c r="H54" s="203"/>
      <c r="I54" s="203"/>
      <c r="J54" s="193"/>
      <c r="K54" s="29" t="s">
        <v>2</v>
      </c>
      <c r="L54" s="29" t="s">
        <v>3</v>
      </c>
      <c r="M54" s="29" t="s">
        <v>4</v>
      </c>
      <c r="N54" s="29" t="s">
        <v>5</v>
      </c>
      <c r="O54" s="29" t="s">
        <v>6</v>
      </c>
      <c r="P54" s="29" t="s">
        <v>7</v>
      </c>
      <c r="Q54" s="1"/>
      <c r="T54" s="182"/>
    </row>
    <row r="55" spans="1:23" ht="14.25" customHeight="1">
      <c r="A55" s="36"/>
      <c r="B55" s="205"/>
      <c r="C55" s="28" t="s">
        <v>41</v>
      </c>
      <c r="D55" s="207"/>
      <c r="E55" s="207"/>
      <c r="F55" s="30" t="s">
        <v>11</v>
      </c>
      <c r="G55" s="40">
        <v>0.4236111111111111</v>
      </c>
      <c r="H55" s="31" t="s">
        <v>14</v>
      </c>
      <c r="I55" s="32">
        <f>IF(OR(P55="Disq",P55="Abd"),P55,(L55*1)+(M55*2)+(N55*3)+(O55*5)+P55)</f>
        <v>36</v>
      </c>
      <c r="J55" s="31">
        <f>SUM(K55:O55)</f>
        <v>13</v>
      </c>
      <c r="K55" s="5">
        <v>1</v>
      </c>
      <c r="L55" s="6">
        <v>2</v>
      </c>
      <c r="M55" s="6">
        <v>4</v>
      </c>
      <c r="N55" s="6">
        <v>2</v>
      </c>
      <c r="O55" s="6">
        <v>4</v>
      </c>
      <c r="P55" s="7"/>
      <c r="Q55" s="1"/>
      <c r="R55" s="2">
        <f>IF(G57&gt;$O$2,"HC",0)</f>
        <v>0</v>
      </c>
      <c r="T55" s="182"/>
      <c r="U55">
        <f>SUM(K55:K58)</f>
        <v>2</v>
      </c>
      <c r="V55">
        <f>SUM(L55:L58)</f>
        <v>3</v>
      </c>
      <c r="W55">
        <f>SUM(M55:M58)</f>
        <v>5</v>
      </c>
    </row>
    <row r="56" spans="1:20" ht="14.25" customHeight="1">
      <c r="A56" s="36"/>
      <c r="B56" s="33" t="s">
        <v>19</v>
      </c>
      <c r="C56" s="208" t="s">
        <v>49</v>
      </c>
      <c r="D56" s="209"/>
      <c r="E56" s="209"/>
      <c r="F56" s="30" t="s">
        <v>12</v>
      </c>
      <c r="G56" s="40">
        <v>0</v>
      </c>
      <c r="H56" s="30" t="s">
        <v>15</v>
      </c>
      <c r="I56" s="32">
        <f>IF(OR(P56="Disq",P56="Abd"),P56,(L56*1)+(M56*2)+(N56*3)+(O56*5)+P56)</f>
        <v>41</v>
      </c>
      <c r="J56" s="30">
        <f>SUM(K56:O56)</f>
        <v>13</v>
      </c>
      <c r="K56" s="8">
        <v>1</v>
      </c>
      <c r="L56" s="9">
        <v>1</v>
      </c>
      <c r="M56" s="9">
        <v>1</v>
      </c>
      <c r="N56" s="9">
        <v>6</v>
      </c>
      <c r="O56" s="9">
        <v>4</v>
      </c>
      <c r="P56" s="10"/>
      <c r="Q56" s="1"/>
      <c r="R56" s="2"/>
      <c r="T56" s="182"/>
    </row>
    <row r="57" spans="1:20" ht="14.25" customHeight="1">
      <c r="A57" s="36"/>
      <c r="B57" s="197" t="str">
        <f>VLOOKUP(B54,Attribution_des_points,2,FALSE)</f>
        <v>NC</v>
      </c>
      <c r="C57" s="209"/>
      <c r="D57" s="209"/>
      <c r="E57" s="209"/>
      <c r="F57" s="30" t="s">
        <v>13</v>
      </c>
      <c r="G57" s="41">
        <v>0</v>
      </c>
      <c r="H57" s="30" t="s">
        <v>16</v>
      </c>
      <c r="I57" s="32" t="str">
        <f>IF(OR(P57="Disq",P57="Abd"),P57,(L57*1)+(M57*2)+(N57*3)+(O57*5)+P57)</f>
        <v>abd</v>
      </c>
      <c r="J57" s="30">
        <f>SUM(K57:O57)</f>
        <v>0</v>
      </c>
      <c r="K57" s="8"/>
      <c r="L57" s="9"/>
      <c r="M57" s="9"/>
      <c r="N57" s="9"/>
      <c r="O57" s="9"/>
      <c r="P57" s="10" t="s">
        <v>361</v>
      </c>
      <c r="Q57" s="1"/>
      <c r="T57" s="182"/>
    </row>
    <row r="58" spans="1:20" ht="14.25" customHeight="1">
      <c r="A58" s="36"/>
      <c r="B58" s="199"/>
      <c r="C58" s="210"/>
      <c r="D58" s="210"/>
      <c r="E58" s="210"/>
      <c r="F58" s="34" t="s">
        <v>27</v>
      </c>
      <c r="G58" s="42">
        <f>IF(G57=0,0,G57-G55)</f>
        <v>0</v>
      </c>
      <c r="H58" s="35" t="s">
        <v>25</v>
      </c>
      <c r="I58" s="32">
        <f>IF(OR(P58="Disq",P58="Abd"),P58,(L58*1)+(M58*2)+(N58*3)+(O58*5)+P58)</f>
        <v>0</v>
      </c>
      <c r="J58" s="30">
        <f>SUM(K58:O58)</f>
        <v>0</v>
      </c>
      <c r="K58" s="11"/>
      <c r="L58" s="12"/>
      <c r="M58" s="12"/>
      <c r="N58" s="12"/>
      <c r="O58" s="12"/>
      <c r="P58" s="13"/>
      <c r="Q58" s="1"/>
      <c r="T58" s="182"/>
    </row>
    <row r="59" spans="1:20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1"/>
      <c r="T59" s="182"/>
    </row>
  </sheetData>
  <sheetProtection password="CC71" sheet="1" objects="1" scenarios="1" selectLockedCells="1" sort="0" autoFilter="0"/>
  <mergeCells count="107">
    <mergeCell ref="O2:P2"/>
    <mergeCell ref="D32:E32"/>
    <mergeCell ref="F32:F33"/>
    <mergeCell ref="G32:G33"/>
    <mergeCell ref="H32:H33"/>
    <mergeCell ref="I32:I33"/>
    <mergeCell ref="J32:J33"/>
    <mergeCell ref="K32:L32"/>
    <mergeCell ref="B33:B34"/>
    <mergeCell ref="D33:E34"/>
    <mergeCell ref="C35:E37"/>
    <mergeCell ref="B36:B37"/>
    <mergeCell ref="B2:E2"/>
    <mergeCell ref="H2:M2"/>
    <mergeCell ref="C28:E30"/>
    <mergeCell ref="B29:B30"/>
    <mergeCell ref="D26:E27"/>
    <mergeCell ref="B26:B27"/>
    <mergeCell ref="J25:J26"/>
    <mergeCell ref="I25:I26"/>
    <mergeCell ref="H25:H26"/>
    <mergeCell ref="G25:G26"/>
    <mergeCell ref="F25:F26"/>
    <mergeCell ref="B40:B41"/>
    <mergeCell ref="D40:E41"/>
    <mergeCell ref="C42:E44"/>
    <mergeCell ref="B43:B44"/>
    <mergeCell ref="N25:O25"/>
    <mergeCell ref="K25:L25"/>
    <mergeCell ref="D25:E25"/>
    <mergeCell ref="D39:E39"/>
    <mergeCell ref="F39:F40"/>
    <mergeCell ref="G39:G40"/>
    <mergeCell ref="G4:G5"/>
    <mergeCell ref="H4:H5"/>
    <mergeCell ref="I4:I5"/>
    <mergeCell ref="J4:J5"/>
    <mergeCell ref="N39:O39"/>
    <mergeCell ref="T39:T45"/>
    <mergeCell ref="H39:H40"/>
    <mergeCell ref="I39:I40"/>
    <mergeCell ref="J39:J40"/>
    <mergeCell ref="K39:L39"/>
    <mergeCell ref="B5:B6"/>
    <mergeCell ref="D5:E6"/>
    <mergeCell ref="C7:E9"/>
    <mergeCell ref="B8:B9"/>
    <mergeCell ref="D4:E4"/>
    <mergeCell ref="F4:F5"/>
    <mergeCell ref="H11:H12"/>
    <mergeCell ref="I11:I12"/>
    <mergeCell ref="J11:J12"/>
    <mergeCell ref="K4:L4"/>
    <mergeCell ref="N4:O4"/>
    <mergeCell ref="T4:T10"/>
    <mergeCell ref="K11:L11"/>
    <mergeCell ref="N11:O11"/>
    <mergeCell ref="T11:T17"/>
    <mergeCell ref="B12:B13"/>
    <mergeCell ref="D12:E13"/>
    <mergeCell ref="C14:E16"/>
    <mergeCell ref="B15:B16"/>
    <mergeCell ref="D11:E11"/>
    <mergeCell ref="F11:F12"/>
    <mergeCell ref="G11:G12"/>
    <mergeCell ref="T53:T59"/>
    <mergeCell ref="B54:B55"/>
    <mergeCell ref="D54:E55"/>
    <mergeCell ref="C56:E58"/>
    <mergeCell ref="B57:B58"/>
    <mergeCell ref="D53:E53"/>
    <mergeCell ref="F53:F54"/>
    <mergeCell ref="G53:G54"/>
    <mergeCell ref="H53:H54"/>
    <mergeCell ref="I53:I54"/>
    <mergeCell ref="G46:G47"/>
    <mergeCell ref="H46:H47"/>
    <mergeCell ref="I46:I47"/>
    <mergeCell ref="J46:J47"/>
    <mergeCell ref="K53:L53"/>
    <mergeCell ref="N53:O53"/>
    <mergeCell ref="J53:J54"/>
    <mergeCell ref="B47:B48"/>
    <mergeCell ref="D47:E48"/>
    <mergeCell ref="C49:E51"/>
    <mergeCell ref="B50:B51"/>
    <mergeCell ref="D46:E46"/>
    <mergeCell ref="F46:F47"/>
    <mergeCell ref="H18:H19"/>
    <mergeCell ref="I18:I19"/>
    <mergeCell ref="J18:J19"/>
    <mergeCell ref="K46:L46"/>
    <mergeCell ref="N46:O46"/>
    <mergeCell ref="T46:T52"/>
    <mergeCell ref="T25:T31"/>
    <mergeCell ref="N32:O32"/>
    <mergeCell ref="T32:T38"/>
    <mergeCell ref="K18:L18"/>
    <mergeCell ref="N18:O18"/>
    <mergeCell ref="T18:T24"/>
    <mergeCell ref="B19:B20"/>
    <mergeCell ref="D19:E20"/>
    <mergeCell ref="C21:E23"/>
    <mergeCell ref="B22:B23"/>
    <mergeCell ref="D18:E18"/>
    <mergeCell ref="F18:F19"/>
    <mergeCell ref="G18:G19"/>
  </mergeCells>
  <dataValidations count="1">
    <dataValidation type="list" allowBlank="1" showDropDown="1" showInputMessage="1" showErrorMessage="1" sqref="J48:J51 J20:J23 J55:J58 J41:J44 J34:J37 J27:J30 J6:J9 J13:J16">
      <formula1>"0,1,2,3,5"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0" horizontalDpi="600" verticalDpi="600" orientation="landscape" paperSize="9" scale="84" r:id="rId1"/>
  <headerFooter>
    <oddHeader>&amp;L37eme TRIAL DE LA BRESSE&amp;Rle 11/09/2016</oddHeader>
  </headerFooter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W108"/>
  <sheetViews>
    <sheetView showGridLines="0" tabSelected="1" view="pageBreakPreview" zoomScale="60" zoomScalePageLayoutView="0" workbookViewId="0" topLeftCell="A75">
      <selection activeCell="G6" sqref="G6"/>
    </sheetView>
  </sheetViews>
  <sheetFormatPr defaultColWidth="11.421875" defaultRowHeight="12.75"/>
  <cols>
    <col min="1" max="1" width="3.7109375" style="0" customWidth="1"/>
    <col min="2" max="2" width="10.7109375" style="0" customWidth="1"/>
    <col min="3" max="3" width="18.7109375" style="0" customWidth="1"/>
    <col min="4" max="5" width="15.7109375" style="0" customWidth="1"/>
    <col min="6" max="6" width="16.7109375" style="0" customWidth="1"/>
    <col min="7" max="7" width="15.7109375" style="0" customWidth="1"/>
    <col min="8" max="10" width="6.7109375" style="0" customWidth="1"/>
    <col min="11" max="15" width="8.7109375" style="0" customWidth="1"/>
    <col min="16" max="16" width="9.7109375" style="0" customWidth="1"/>
    <col min="17" max="17" width="3.7109375" style="0" customWidth="1"/>
    <col min="18" max="19" width="6.421875" style="0" hidden="1" customWidth="1"/>
    <col min="20" max="23" width="5.7109375" style="0" hidden="1" customWidth="1"/>
    <col min="24" max="33" width="5.7109375" style="0" customWidth="1"/>
  </cols>
  <sheetData>
    <row r="1" spans="1:17" ht="9.75" customHeight="1">
      <c r="A1" s="36"/>
      <c r="B1" s="36"/>
      <c r="C1" s="36"/>
      <c r="D1" s="36"/>
      <c r="E1" s="36"/>
      <c r="F1" s="36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30" customHeight="1">
      <c r="A2" s="36"/>
      <c r="B2" s="197" t="s">
        <v>30</v>
      </c>
      <c r="C2" s="197"/>
      <c r="D2" s="197"/>
      <c r="E2" s="198"/>
      <c r="F2" s="76" t="s">
        <v>21</v>
      </c>
      <c r="G2" s="75"/>
      <c r="H2" s="194" t="s">
        <v>262</v>
      </c>
      <c r="I2" s="195"/>
      <c r="J2" s="195"/>
      <c r="K2" s="195"/>
      <c r="L2" s="195"/>
      <c r="M2" s="196"/>
      <c r="N2" s="113"/>
      <c r="O2" s="185">
        <f>'Données Courses'!E6</f>
        <v>0.7291666666666666</v>
      </c>
      <c r="P2" s="186"/>
      <c r="Q2" s="1"/>
      <c r="S2">
        <f>COUNTA(T:T)</f>
        <v>15</v>
      </c>
      <c r="T2" s="3"/>
    </row>
    <row r="3" spans="1:17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"/>
    </row>
    <row r="4" spans="1:20" ht="39" customHeight="1">
      <c r="A4" s="36"/>
      <c r="B4" s="24" t="s">
        <v>18</v>
      </c>
      <c r="C4" s="25">
        <v>31</v>
      </c>
      <c r="D4" s="200" t="s">
        <v>61</v>
      </c>
      <c r="E4" s="201"/>
      <c r="F4" s="183" t="s">
        <v>17</v>
      </c>
      <c r="G4" s="190">
        <f>IF(SUM(J6:J9)=0,0,(SUM(L6:L9)*1+SUM(M6:M9)*2+SUM(N6:N9)*3+SUM(O6:O9)*5)/SUM(J6:J9))</f>
        <v>0.28205128205128205</v>
      </c>
      <c r="H4" s="202" t="s">
        <v>9</v>
      </c>
      <c r="I4" s="202" t="s">
        <v>10</v>
      </c>
      <c r="J4" s="192" t="s">
        <v>33</v>
      </c>
      <c r="K4" s="187" t="s">
        <v>32</v>
      </c>
      <c r="L4" s="187"/>
      <c r="M4" s="26">
        <f>R6</f>
        <v>0</v>
      </c>
      <c r="N4" s="188" t="s">
        <v>31</v>
      </c>
      <c r="O4" s="189"/>
      <c r="P4" s="27">
        <f>IF(OR(P6="Disq",P7="Disq",P8="Disq",P9="Disq",R6="HC"),"Disq",IF(OR(P6="Abd",P7="Abd",P8="Abd",P9="Abd"),"Abd",SUM(I6:I9)+M4))</f>
        <v>11</v>
      </c>
      <c r="Q4" s="1"/>
      <c r="T4" s="182">
        <f>P4</f>
        <v>11</v>
      </c>
    </row>
    <row r="5" spans="1:20" ht="14.25" customHeight="1">
      <c r="A5" s="36"/>
      <c r="B5" s="204">
        <v>1</v>
      </c>
      <c r="C5" s="28" t="s">
        <v>166</v>
      </c>
      <c r="D5" s="206" t="s">
        <v>62</v>
      </c>
      <c r="E5" s="207"/>
      <c r="F5" s="184"/>
      <c r="G5" s="191"/>
      <c r="H5" s="203"/>
      <c r="I5" s="203"/>
      <c r="J5" s="193"/>
      <c r="K5" s="29" t="s">
        <v>2</v>
      </c>
      <c r="L5" s="29" t="s">
        <v>3</v>
      </c>
      <c r="M5" s="29" t="s">
        <v>4</v>
      </c>
      <c r="N5" s="29" t="s">
        <v>5</v>
      </c>
      <c r="O5" s="29" t="s">
        <v>6</v>
      </c>
      <c r="P5" s="29" t="s">
        <v>7</v>
      </c>
      <c r="Q5" s="1"/>
      <c r="T5" s="182"/>
    </row>
    <row r="6" spans="1:23" ht="14.25" customHeight="1">
      <c r="A6" s="36"/>
      <c r="B6" s="205"/>
      <c r="C6" s="28" t="s">
        <v>41</v>
      </c>
      <c r="D6" s="207"/>
      <c r="E6" s="207"/>
      <c r="F6" s="30" t="s">
        <v>11</v>
      </c>
      <c r="G6" s="40">
        <v>0.3875</v>
      </c>
      <c r="H6" s="31" t="s">
        <v>14</v>
      </c>
      <c r="I6" s="32">
        <f>IF(OR(P6="Disq",P6="Abd"),P6,(L6*1)+(M6*2)+(N6*3)+(O6*5)+P6)</f>
        <v>6</v>
      </c>
      <c r="J6" s="31">
        <f>SUM(K6:O6)</f>
        <v>13</v>
      </c>
      <c r="K6" s="5">
        <v>9</v>
      </c>
      <c r="L6" s="6">
        <v>3</v>
      </c>
      <c r="M6" s="6">
        <v>0</v>
      </c>
      <c r="N6" s="6">
        <v>1</v>
      </c>
      <c r="O6" s="6"/>
      <c r="P6" s="7"/>
      <c r="Q6" s="1"/>
      <c r="R6" s="2">
        <f>IF(G8&gt;$O$2,"HC",0)</f>
        <v>0</v>
      </c>
      <c r="T6" s="182"/>
      <c r="U6">
        <f>SUM(K6:K9)</f>
        <v>31</v>
      </c>
      <c r="V6">
        <f>SUM(L6:L9)</f>
        <v>6</v>
      </c>
      <c r="W6">
        <f>SUM(M6:M9)</f>
        <v>1</v>
      </c>
    </row>
    <row r="7" spans="1:20" ht="14.25" customHeight="1">
      <c r="A7" s="36"/>
      <c r="B7" s="33" t="s">
        <v>19</v>
      </c>
      <c r="C7" s="208" t="s">
        <v>40</v>
      </c>
      <c r="D7" s="209"/>
      <c r="E7" s="209"/>
      <c r="F7" s="30" t="s">
        <v>12</v>
      </c>
      <c r="G7" s="40">
        <v>0</v>
      </c>
      <c r="H7" s="30" t="s">
        <v>15</v>
      </c>
      <c r="I7" s="32">
        <f>IF(OR(P7="Disq",P7="Abd"),P7,(L7*1)+(M7*2)+(N7*3)+(O7*5)+P7)</f>
        <v>2</v>
      </c>
      <c r="J7" s="30">
        <f>SUM(K7:O7)</f>
        <v>13</v>
      </c>
      <c r="K7" s="8">
        <v>12</v>
      </c>
      <c r="L7" s="9">
        <v>0</v>
      </c>
      <c r="M7" s="9">
        <v>1</v>
      </c>
      <c r="N7" s="9"/>
      <c r="O7" s="9"/>
      <c r="P7" s="10"/>
      <c r="Q7" s="1"/>
      <c r="R7" s="2"/>
      <c r="T7" s="182"/>
    </row>
    <row r="8" spans="1:20" ht="14.25" customHeight="1">
      <c r="A8" s="36"/>
      <c r="B8" s="197">
        <f>VLOOKUP(B5,Attribution_des_points,2,FALSE)</f>
        <v>20</v>
      </c>
      <c r="C8" s="209"/>
      <c r="D8" s="209"/>
      <c r="E8" s="209"/>
      <c r="F8" s="30" t="s">
        <v>13</v>
      </c>
      <c r="G8" s="41">
        <v>0.625</v>
      </c>
      <c r="H8" s="30" t="s">
        <v>16</v>
      </c>
      <c r="I8" s="32">
        <f>IF(OR(P8="Disq",P8="Abd"),P8,(L8*1)+(M8*2)+(N8*3)+(O8*5)+P8)</f>
        <v>3</v>
      </c>
      <c r="J8" s="30">
        <f>SUM(K8:O8)</f>
        <v>13</v>
      </c>
      <c r="K8" s="8">
        <v>10</v>
      </c>
      <c r="L8" s="9">
        <v>3</v>
      </c>
      <c r="M8" s="9">
        <v>0</v>
      </c>
      <c r="N8" s="9"/>
      <c r="O8" s="9"/>
      <c r="P8" s="10"/>
      <c r="Q8" s="1"/>
      <c r="T8" s="182"/>
    </row>
    <row r="9" spans="1:20" ht="14.25" customHeight="1">
      <c r="A9" s="36"/>
      <c r="B9" s="199"/>
      <c r="C9" s="210"/>
      <c r="D9" s="210"/>
      <c r="E9" s="210"/>
      <c r="F9" s="34" t="s">
        <v>27</v>
      </c>
      <c r="G9" s="42">
        <f>IF(G8=0,0,G8-G6)</f>
        <v>0.2375</v>
      </c>
      <c r="H9" s="35" t="s">
        <v>25</v>
      </c>
      <c r="I9" s="32">
        <f>IF(OR(P9="Disq",P9="Abd"),P9,(L9*1)+(M9*2)+(N9*3)+(O9*5)+P9)</f>
        <v>0</v>
      </c>
      <c r="J9" s="30">
        <f>SUM(K9:O9)</f>
        <v>0</v>
      </c>
      <c r="K9" s="11"/>
      <c r="L9" s="12"/>
      <c r="M9" s="12"/>
      <c r="N9" s="12"/>
      <c r="O9" s="12"/>
      <c r="P9" s="13"/>
      <c r="Q9" s="1"/>
      <c r="T9" s="182"/>
    </row>
    <row r="10" spans="1:20" ht="12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1"/>
      <c r="T10" s="182"/>
    </row>
    <row r="11" spans="1:20" ht="39" customHeight="1">
      <c r="A11" s="36"/>
      <c r="B11" s="24" t="s">
        <v>18</v>
      </c>
      <c r="C11" s="25">
        <v>36</v>
      </c>
      <c r="D11" s="200" t="s">
        <v>279</v>
      </c>
      <c r="E11" s="201"/>
      <c r="F11" s="183" t="s">
        <v>17</v>
      </c>
      <c r="G11" s="190">
        <f>IF(SUM(J13:J16)=0,0,(SUM(L13:L16)*1+SUM(M13:M16)*2+SUM(N13:N16)*3+SUM(O13:O16)*5)/SUM(J13:J16))</f>
        <v>0.38461538461538464</v>
      </c>
      <c r="H11" s="202" t="s">
        <v>9</v>
      </c>
      <c r="I11" s="202" t="s">
        <v>10</v>
      </c>
      <c r="J11" s="192" t="s">
        <v>33</v>
      </c>
      <c r="K11" s="187" t="s">
        <v>32</v>
      </c>
      <c r="L11" s="187"/>
      <c r="M11" s="26">
        <f>R13</f>
        <v>0</v>
      </c>
      <c r="N11" s="188" t="s">
        <v>31</v>
      </c>
      <c r="O11" s="189"/>
      <c r="P11" s="27">
        <f>IF(OR(P13="Disq",P14="Disq",P15="Disq",P16="Disq",R13="HC"),"Disq",IF(OR(P13="Abd",P14="Abd",P15="Abd",P16="Abd"),"Abd",SUM(I13:I16)+M11))</f>
        <v>15</v>
      </c>
      <c r="Q11" s="1"/>
      <c r="T11" s="182">
        <f>P11</f>
        <v>15</v>
      </c>
    </row>
    <row r="12" spans="1:20" ht="14.25" customHeight="1">
      <c r="A12" s="36"/>
      <c r="B12" s="204">
        <v>2</v>
      </c>
      <c r="C12" s="28" t="s">
        <v>280</v>
      </c>
      <c r="D12" s="206" t="s">
        <v>127</v>
      </c>
      <c r="E12" s="207"/>
      <c r="F12" s="184"/>
      <c r="G12" s="191"/>
      <c r="H12" s="203"/>
      <c r="I12" s="203"/>
      <c r="J12" s="193"/>
      <c r="K12" s="29" t="s">
        <v>2</v>
      </c>
      <c r="L12" s="29" t="s">
        <v>3</v>
      </c>
      <c r="M12" s="29" t="s">
        <v>4</v>
      </c>
      <c r="N12" s="29" t="s">
        <v>5</v>
      </c>
      <c r="O12" s="29" t="s">
        <v>6</v>
      </c>
      <c r="P12" s="29" t="s">
        <v>7</v>
      </c>
      <c r="Q12" s="1"/>
      <c r="T12" s="182"/>
    </row>
    <row r="13" spans="1:23" ht="14.25" customHeight="1">
      <c r="A13" s="36"/>
      <c r="B13" s="205"/>
      <c r="C13" s="28" t="s">
        <v>46</v>
      </c>
      <c r="D13" s="207"/>
      <c r="E13" s="207"/>
      <c r="F13" s="30" t="s">
        <v>11</v>
      </c>
      <c r="G13" s="40">
        <v>0.42083333333333334</v>
      </c>
      <c r="H13" s="31" t="s">
        <v>14</v>
      </c>
      <c r="I13" s="32">
        <f>IF(OR(P13="Disq",P13="Abd"),P13,(L13*1)+(M13*2)+(N13*3)+(O13*5)+P13)</f>
        <v>9</v>
      </c>
      <c r="J13" s="31">
        <f>SUM(K13:O13)</f>
        <v>13</v>
      </c>
      <c r="K13" s="5">
        <v>6</v>
      </c>
      <c r="L13" s="6">
        <v>6</v>
      </c>
      <c r="M13" s="6">
        <v>0</v>
      </c>
      <c r="N13" s="6">
        <v>1</v>
      </c>
      <c r="O13" s="6"/>
      <c r="P13" s="7"/>
      <c r="Q13" s="1"/>
      <c r="R13" s="2">
        <f>IF(G15&gt;$O$2,"HC",0)</f>
        <v>0</v>
      </c>
      <c r="T13" s="182"/>
      <c r="U13">
        <f>SUM(K13:K16)</f>
        <v>29</v>
      </c>
      <c r="V13">
        <f>SUM(L13:L16)</f>
        <v>7</v>
      </c>
      <c r="W13">
        <f>SUM(M13:M16)</f>
        <v>1</v>
      </c>
    </row>
    <row r="14" spans="1:20" ht="14.25" customHeight="1">
      <c r="A14" s="36"/>
      <c r="B14" s="33" t="s">
        <v>19</v>
      </c>
      <c r="C14" s="208" t="s">
        <v>58</v>
      </c>
      <c r="D14" s="209"/>
      <c r="E14" s="209"/>
      <c r="F14" s="30" t="s">
        <v>12</v>
      </c>
      <c r="G14" s="40">
        <v>0</v>
      </c>
      <c r="H14" s="30" t="s">
        <v>15</v>
      </c>
      <c r="I14" s="32">
        <f>IF(OR(P14="Disq",P14="Abd"),P14,(L14*1)+(M14*2)+(N14*3)+(O14*5)+P14)</f>
        <v>5</v>
      </c>
      <c r="J14" s="30">
        <f>SUM(K14:O14)</f>
        <v>13</v>
      </c>
      <c r="K14" s="8">
        <v>11</v>
      </c>
      <c r="L14" s="9">
        <v>0</v>
      </c>
      <c r="M14" s="9">
        <v>1</v>
      </c>
      <c r="N14" s="9">
        <v>1</v>
      </c>
      <c r="O14" s="9"/>
      <c r="P14" s="10"/>
      <c r="Q14" s="1"/>
      <c r="R14" s="2"/>
      <c r="T14" s="182"/>
    </row>
    <row r="15" spans="1:20" ht="14.25" customHeight="1">
      <c r="A15" s="36"/>
      <c r="B15" s="197">
        <f>VLOOKUP(B12,Attribution_des_points,2,FALSE)</f>
        <v>17</v>
      </c>
      <c r="C15" s="209"/>
      <c r="D15" s="209"/>
      <c r="E15" s="209"/>
      <c r="F15" s="30" t="s">
        <v>13</v>
      </c>
      <c r="G15" s="41">
        <v>0.6236111111111111</v>
      </c>
      <c r="H15" s="30" t="s">
        <v>16</v>
      </c>
      <c r="I15" s="32">
        <f>IF(OR(P15="Disq",P15="Abd"),P15,(L15*1)+(M15*2)+(N15*3)+(O15*5)+P15)</f>
        <v>1</v>
      </c>
      <c r="J15" s="30">
        <f>SUM(K15:O15)</f>
        <v>13</v>
      </c>
      <c r="K15" s="8">
        <v>12</v>
      </c>
      <c r="L15" s="9">
        <v>1</v>
      </c>
      <c r="M15" s="9"/>
      <c r="N15" s="9"/>
      <c r="O15" s="9"/>
      <c r="P15" s="10"/>
      <c r="Q15" s="1"/>
      <c r="T15" s="182"/>
    </row>
    <row r="16" spans="1:20" ht="14.25" customHeight="1">
      <c r="A16" s="36"/>
      <c r="B16" s="199"/>
      <c r="C16" s="210"/>
      <c r="D16" s="210"/>
      <c r="E16" s="210"/>
      <c r="F16" s="34" t="s">
        <v>27</v>
      </c>
      <c r="G16" s="42">
        <f>IF(G15=0,0,G15-G13)</f>
        <v>0.20277777777777778</v>
      </c>
      <c r="H16" s="35" t="s">
        <v>25</v>
      </c>
      <c r="I16" s="32">
        <f>IF(OR(P16="Disq",P16="Abd"),P16,(L16*1)+(M16*2)+(N16*3)+(O16*5)+P16)</f>
        <v>0</v>
      </c>
      <c r="J16" s="30">
        <f>SUM(K16:O16)</f>
        <v>0</v>
      </c>
      <c r="K16" s="11"/>
      <c r="L16" s="12"/>
      <c r="M16" s="12"/>
      <c r="N16" s="12"/>
      <c r="O16" s="12"/>
      <c r="P16" s="13"/>
      <c r="Q16" s="1"/>
      <c r="T16" s="182"/>
    </row>
    <row r="17" spans="1:20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"/>
      <c r="T17" s="182"/>
    </row>
    <row r="18" spans="1:20" ht="39" customHeight="1">
      <c r="A18" s="36"/>
      <c r="B18" s="24" t="s">
        <v>18</v>
      </c>
      <c r="C18" s="25">
        <v>46</v>
      </c>
      <c r="D18" s="200" t="s">
        <v>281</v>
      </c>
      <c r="E18" s="201"/>
      <c r="F18" s="183" t="s">
        <v>17</v>
      </c>
      <c r="G18" s="190">
        <f>IF(SUM(J20:J23)=0,0,(SUM(L20:L23)*1+SUM(M20:M23)*2+SUM(N20:N23)*3+SUM(O20:O23)*5)/SUM(J20:J23))</f>
        <v>0.5384615384615384</v>
      </c>
      <c r="H18" s="202" t="s">
        <v>9</v>
      </c>
      <c r="I18" s="202" t="s">
        <v>10</v>
      </c>
      <c r="J18" s="192" t="s">
        <v>33</v>
      </c>
      <c r="K18" s="187" t="s">
        <v>32</v>
      </c>
      <c r="L18" s="187"/>
      <c r="M18" s="26">
        <f>R20</f>
        <v>0</v>
      </c>
      <c r="N18" s="188" t="s">
        <v>31</v>
      </c>
      <c r="O18" s="189"/>
      <c r="P18" s="27">
        <f>IF(OR(P20="Disq",P21="Disq",P22="Disq",P23="Disq",R20="HC"),"Disq",IF(OR(P20="Abd",P21="Abd",P22="Abd",P23="Abd"),"Abd",SUM(I20:I23)+M18))</f>
        <v>21</v>
      </c>
      <c r="Q18" s="1"/>
      <c r="T18" s="182">
        <f>P18</f>
        <v>21</v>
      </c>
    </row>
    <row r="19" spans="1:20" ht="14.25" customHeight="1">
      <c r="A19" s="36"/>
      <c r="B19" s="204">
        <v>3</v>
      </c>
      <c r="C19" s="28" t="s">
        <v>283</v>
      </c>
      <c r="D19" s="206" t="s">
        <v>282</v>
      </c>
      <c r="E19" s="207"/>
      <c r="F19" s="184"/>
      <c r="G19" s="191"/>
      <c r="H19" s="203"/>
      <c r="I19" s="203"/>
      <c r="J19" s="193"/>
      <c r="K19" s="29" t="s">
        <v>2</v>
      </c>
      <c r="L19" s="29" t="s">
        <v>3</v>
      </c>
      <c r="M19" s="29" t="s">
        <v>4</v>
      </c>
      <c r="N19" s="29" t="s">
        <v>5</v>
      </c>
      <c r="O19" s="29" t="s">
        <v>6</v>
      </c>
      <c r="P19" s="29" t="s">
        <v>7</v>
      </c>
      <c r="Q19" s="1"/>
      <c r="T19" s="182"/>
    </row>
    <row r="20" spans="1:23" ht="14.25" customHeight="1">
      <c r="A20" s="36"/>
      <c r="B20" s="205"/>
      <c r="C20" s="28" t="s">
        <v>46</v>
      </c>
      <c r="D20" s="207"/>
      <c r="E20" s="207"/>
      <c r="F20" s="30" t="s">
        <v>11</v>
      </c>
      <c r="G20" s="40">
        <v>0.39999999999999997</v>
      </c>
      <c r="H20" s="31" t="s">
        <v>14</v>
      </c>
      <c r="I20" s="32">
        <f>IF(OR(P20="Disq",P20="Abd"),P20,(L20*1)+(M20*2)+(N20*3)+(O20*5)+P20)</f>
        <v>10</v>
      </c>
      <c r="J20" s="31">
        <f>SUM(K20:O20)</f>
        <v>13</v>
      </c>
      <c r="K20" s="5">
        <v>8</v>
      </c>
      <c r="L20" s="6">
        <v>3</v>
      </c>
      <c r="M20" s="6">
        <v>1</v>
      </c>
      <c r="N20" s="6">
        <v>0</v>
      </c>
      <c r="O20" s="6">
        <v>1</v>
      </c>
      <c r="P20" s="7"/>
      <c r="Q20" s="1"/>
      <c r="R20" s="2">
        <f>IF(G22&gt;$O$2,"HC",0)</f>
        <v>0</v>
      </c>
      <c r="T20" s="182"/>
      <c r="U20">
        <f>SUM(K20:K23)</f>
        <v>26</v>
      </c>
      <c r="V20">
        <f>SUM(L20:L23)</f>
        <v>8</v>
      </c>
      <c r="W20">
        <f>SUM(M20:M23)</f>
        <v>4</v>
      </c>
    </row>
    <row r="21" spans="1:20" ht="14.25" customHeight="1">
      <c r="A21" s="36"/>
      <c r="B21" s="33" t="s">
        <v>19</v>
      </c>
      <c r="C21" s="208" t="s">
        <v>58</v>
      </c>
      <c r="D21" s="209"/>
      <c r="E21" s="209"/>
      <c r="F21" s="30" t="s">
        <v>12</v>
      </c>
      <c r="G21" s="40">
        <v>0</v>
      </c>
      <c r="H21" s="30" t="s">
        <v>15</v>
      </c>
      <c r="I21" s="32">
        <f>IF(OR(P21="Disq",P21="Abd"),P21,(L21*1)+(M21*2)+(N21*3)+(O21*5)+P21)</f>
        <v>6</v>
      </c>
      <c r="J21" s="30">
        <f>SUM(K21:O21)</f>
        <v>13</v>
      </c>
      <c r="K21" s="8">
        <v>8</v>
      </c>
      <c r="L21" s="9">
        <v>4</v>
      </c>
      <c r="M21" s="9">
        <v>1</v>
      </c>
      <c r="N21" s="9"/>
      <c r="O21" s="9"/>
      <c r="P21" s="10"/>
      <c r="Q21" s="1"/>
      <c r="R21" s="2"/>
      <c r="T21" s="182"/>
    </row>
    <row r="22" spans="1:20" ht="14.25" customHeight="1">
      <c r="A22" s="36"/>
      <c r="B22" s="197">
        <f>VLOOKUP(B19,Attribution_des_points,2,FALSE)</f>
        <v>15</v>
      </c>
      <c r="C22" s="209"/>
      <c r="D22" s="209"/>
      <c r="E22" s="209"/>
      <c r="F22" s="30" t="s">
        <v>13</v>
      </c>
      <c r="G22" s="41">
        <v>0.6597222222222222</v>
      </c>
      <c r="H22" s="30" t="s">
        <v>16</v>
      </c>
      <c r="I22" s="32">
        <f>IF(OR(P22="Disq",P22="Abd"),P22,(L22*1)+(M22*2)+(N22*3)+(O22*5)+P22)</f>
        <v>5</v>
      </c>
      <c r="J22" s="30">
        <f>SUM(K22:O22)</f>
        <v>13</v>
      </c>
      <c r="K22" s="8">
        <v>10</v>
      </c>
      <c r="L22" s="9">
        <v>1</v>
      </c>
      <c r="M22" s="9">
        <v>2</v>
      </c>
      <c r="N22" s="9"/>
      <c r="O22" s="9"/>
      <c r="P22" s="10"/>
      <c r="Q22" s="1"/>
      <c r="T22" s="182"/>
    </row>
    <row r="23" spans="1:20" ht="14.25" customHeight="1">
      <c r="A23" s="36"/>
      <c r="B23" s="199"/>
      <c r="C23" s="210"/>
      <c r="D23" s="210"/>
      <c r="E23" s="210"/>
      <c r="F23" s="34" t="s">
        <v>27</v>
      </c>
      <c r="G23" s="42">
        <f>IF(G22=0,0,G22-G20)</f>
        <v>0.25972222222222224</v>
      </c>
      <c r="H23" s="35" t="s">
        <v>25</v>
      </c>
      <c r="I23" s="32">
        <f>IF(OR(P23="Disq",P23="Abd"),P23,(L23*1)+(M23*2)+(N23*3)+(O23*5)+P23)</f>
        <v>0</v>
      </c>
      <c r="J23" s="30">
        <f>SUM(K23:O23)</f>
        <v>0</v>
      </c>
      <c r="K23" s="11"/>
      <c r="L23" s="12"/>
      <c r="M23" s="12"/>
      <c r="N23" s="12"/>
      <c r="O23" s="12"/>
      <c r="P23" s="13"/>
      <c r="Q23" s="1"/>
      <c r="T23" s="182"/>
    </row>
    <row r="24" spans="1:20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1"/>
      <c r="T24" s="182"/>
    </row>
    <row r="25" spans="1:20" ht="39" customHeight="1">
      <c r="A25" s="36"/>
      <c r="B25" s="24" t="s">
        <v>18</v>
      </c>
      <c r="C25" s="25">
        <v>44</v>
      </c>
      <c r="D25" s="200" t="s">
        <v>63</v>
      </c>
      <c r="E25" s="201"/>
      <c r="F25" s="183" t="s">
        <v>17</v>
      </c>
      <c r="G25" s="190">
        <f>IF(SUM(J27:J30)=0,0,(SUM(L27:L30)*1+SUM(M27:M30)*2+SUM(N27:N30)*3+SUM(O27:O30)*5)/SUM(J27:J30))</f>
        <v>0.6666666666666666</v>
      </c>
      <c r="H25" s="202" t="s">
        <v>9</v>
      </c>
      <c r="I25" s="202" t="s">
        <v>10</v>
      </c>
      <c r="J25" s="192" t="s">
        <v>33</v>
      </c>
      <c r="K25" s="187" t="s">
        <v>32</v>
      </c>
      <c r="L25" s="187"/>
      <c r="M25" s="26">
        <f>R27</f>
        <v>0</v>
      </c>
      <c r="N25" s="188" t="s">
        <v>31</v>
      </c>
      <c r="O25" s="189"/>
      <c r="P25" s="27">
        <f>IF(OR(P27="Disq",P28="Disq",P29="Disq",P30="Disq",R27="HC"),"Disq",IF(OR(P27="Abd",P28="Abd",P29="Abd",P30="Abd"),"Abd",SUM(I27:I30)+M25))</f>
        <v>26</v>
      </c>
      <c r="Q25" s="1"/>
      <c r="T25" s="182">
        <f>P25</f>
        <v>26</v>
      </c>
    </row>
    <row r="26" spans="1:20" ht="14.25" customHeight="1">
      <c r="A26" s="36"/>
      <c r="B26" s="204">
        <v>4</v>
      </c>
      <c r="C26" s="28" t="s">
        <v>353</v>
      </c>
      <c r="D26" s="206" t="s">
        <v>39</v>
      </c>
      <c r="E26" s="207"/>
      <c r="F26" s="184"/>
      <c r="G26" s="191"/>
      <c r="H26" s="203"/>
      <c r="I26" s="203"/>
      <c r="J26" s="193"/>
      <c r="K26" s="29" t="s">
        <v>2</v>
      </c>
      <c r="L26" s="29" t="s">
        <v>3</v>
      </c>
      <c r="M26" s="29" t="s">
        <v>4</v>
      </c>
      <c r="N26" s="29" t="s">
        <v>5</v>
      </c>
      <c r="O26" s="29" t="s">
        <v>6</v>
      </c>
      <c r="P26" s="29" t="s">
        <v>7</v>
      </c>
      <c r="Q26" s="1"/>
      <c r="T26" s="182"/>
    </row>
    <row r="27" spans="1:23" ht="14.25" customHeight="1">
      <c r="A27" s="36"/>
      <c r="B27" s="205"/>
      <c r="C27" s="28" t="s">
        <v>41</v>
      </c>
      <c r="D27" s="207"/>
      <c r="E27" s="207"/>
      <c r="F27" s="30" t="s">
        <v>11</v>
      </c>
      <c r="G27" s="40">
        <v>0.4083333333333334</v>
      </c>
      <c r="H27" s="31" t="s">
        <v>14</v>
      </c>
      <c r="I27" s="32">
        <f>IF(OR(P27="Disq",P27="Abd"),P27,(L27*1)+(M27*2)+(N27*3)+(O27*5)+P27)</f>
        <v>11</v>
      </c>
      <c r="J27" s="31">
        <f>SUM(K27:O27)</f>
        <v>13</v>
      </c>
      <c r="K27" s="5">
        <v>5</v>
      </c>
      <c r="L27" s="6">
        <v>6</v>
      </c>
      <c r="M27" s="6">
        <v>1</v>
      </c>
      <c r="N27" s="6">
        <v>1</v>
      </c>
      <c r="O27" s="6"/>
      <c r="P27" s="7"/>
      <c r="Q27" s="1"/>
      <c r="R27" s="2">
        <f>IF(G29&gt;$O$2,"HC",0)</f>
        <v>0</v>
      </c>
      <c r="T27" s="182"/>
      <c r="U27">
        <f>SUM(K27:K30)</f>
        <v>24</v>
      </c>
      <c r="V27">
        <f>SUM(L27:L30)</f>
        <v>9</v>
      </c>
      <c r="W27">
        <f>SUM(M27:M30)</f>
        <v>3</v>
      </c>
    </row>
    <row r="28" spans="1:20" ht="14.25" customHeight="1">
      <c r="A28" s="36"/>
      <c r="B28" s="33" t="s">
        <v>19</v>
      </c>
      <c r="C28" s="208" t="s">
        <v>40</v>
      </c>
      <c r="D28" s="209"/>
      <c r="E28" s="209"/>
      <c r="F28" s="30" t="s">
        <v>12</v>
      </c>
      <c r="G28" s="40">
        <v>0</v>
      </c>
      <c r="H28" s="30" t="s">
        <v>15</v>
      </c>
      <c r="I28" s="32">
        <f>IF(OR(P28="Disq",P28="Abd"),P28,(L28*1)+(M28*2)+(N28*3)+(O28*5)+P28)</f>
        <v>11</v>
      </c>
      <c r="J28" s="30">
        <f>SUM(K28:O28)</f>
        <v>13</v>
      </c>
      <c r="K28" s="8">
        <v>9</v>
      </c>
      <c r="L28" s="9">
        <v>1</v>
      </c>
      <c r="M28" s="9">
        <v>1</v>
      </c>
      <c r="N28" s="9">
        <v>1</v>
      </c>
      <c r="O28" s="9">
        <v>1</v>
      </c>
      <c r="P28" s="10"/>
      <c r="Q28" s="1"/>
      <c r="R28" s="2"/>
      <c r="T28" s="182"/>
    </row>
    <row r="29" spans="1:20" ht="14.25" customHeight="1">
      <c r="A29" s="36"/>
      <c r="B29" s="197">
        <f>VLOOKUP(B26,Attribution_des_points,2,FALSE)</f>
        <v>13</v>
      </c>
      <c r="C29" s="209"/>
      <c r="D29" s="209"/>
      <c r="E29" s="209"/>
      <c r="F29" s="30" t="s">
        <v>13</v>
      </c>
      <c r="G29" s="41">
        <v>0.6361111111111112</v>
      </c>
      <c r="H29" s="30" t="s">
        <v>16</v>
      </c>
      <c r="I29" s="32">
        <f>IF(OR(P29="Disq",P29="Abd"),P29,(L29*1)+(M29*2)+(N29*3)+(O29*5)+P29)</f>
        <v>4</v>
      </c>
      <c r="J29" s="30">
        <f>SUM(K29:O29)</f>
        <v>13</v>
      </c>
      <c r="K29" s="8">
        <v>10</v>
      </c>
      <c r="L29" s="9">
        <v>2</v>
      </c>
      <c r="M29" s="9">
        <v>1</v>
      </c>
      <c r="N29" s="9"/>
      <c r="O29" s="9"/>
      <c r="P29" s="10"/>
      <c r="Q29" s="1"/>
      <c r="T29" s="182"/>
    </row>
    <row r="30" spans="1:20" ht="14.25" customHeight="1">
      <c r="A30" s="36"/>
      <c r="B30" s="199"/>
      <c r="C30" s="210"/>
      <c r="D30" s="210"/>
      <c r="E30" s="210"/>
      <c r="F30" s="34" t="s">
        <v>27</v>
      </c>
      <c r="G30" s="42">
        <f>IF(G29=0,0,G29-G27)</f>
        <v>0.2277777777777778</v>
      </c>
      <c r="H30" s="35" t="s">
        <v>25</v>
      </c>
      <c r="I30" s="32">
        <f>IF(OR(P30="Disq",P30="Abd"),P30,(L30*1)+(M30*2)+(N30*3)+(O30*5)+P30)</f>
        <v>0</v>
      </c>
      <c r="J30" s="30">
        <f>SUM(K30:O30)</f>
        <v>0</v>
      </c>
      <c r="K30" s="11"/>
      <c r="L30" s="12"/>
      <c r="M30" s="12"/>
      <c r="N30" s="12"/>
      <c r="O30" s="12"/>
      <c r="P30" s="13"/>
      <c r="Q30" s="1"/>
      <c r="T30" s="182"/>
    </row>
    <row r="31" spans="1:20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1"/>
      <c r="T31" s="182"/>
    </row>
    <row r="32" spans="1:20" ht="39" customHeight="1">
      <c r="A32" s="36"/>
      <c r="B32" s="24" t="s">
        <v>18</v>
      </c>
      <c r="C32" s="25">
        <v>32</v>
      </c>
      <c r="D32" s="200" t="s">
        <v>47</v>
      </c>
      <c r="E32" s="201"/>
      <c r="F32" s="183" t="s">
        <v>17</v>
      </c>
      <c r="G32" s="190">
        <f>IF(SUM(J34:J37)=0,0,(SUM(L34:L37)*1+SUM(M34:M37)*2+SUM(N34:N37)*3+SUM(O34:O37)*5)/SUM(J34:J37))</f>
        <v>0.6666666666666666</v>
      </c>
      <c r="H32" s="202" t="s">
        <v>9</v>
      </c>
      <c r="I32" s="202" t="s">
        <v>10</v>
      </c>
      <c r="J32" s="192" t="s">
        <v>33</v>
      </c>
      <c r="K32" s="187" t="s">
        <v>32</v>
      </c>
      <c r="L32" s="187"/>
      <c r="M32" s="26">
        <f>R34</f>
        <v>0</v>
      </c>
      <c r="N32" s="188" t="s">
        <v>31</v>
      </c>
      <c r="O32" s="189"/>
      <c r="P32" s="27">
        <f>IF(OR(P34="Disq",P35="Disq",P36="Disq",P37="Disq",R34="HC"),"Disq",IF(OR(P34="Abd",P35="Abd",P36="Abd",P37="Abd"),"Abd",SUM(I34:I37)+M32))</f>
        <v>26</v>
      </c>
      <c r="Q32" s="1"/>
      <c r="T32" s="182">
        <f>P32</f>
        <v>26</v>
      </c>
    </row>
    <row r="33" spans="1:20" ht="14.25" customHeight="1">
      <c r="A33" s="36"/>
      <c r="B33" s="204">
        <v>5</v>
      </c>
      <c r="C33" s="28" t="s">
        <v>312</v>
      </c>
      <c r="D33" s="206" t="s">
        <v>60</v>
      </c>
      <c r="E33" s="207"/>
      <c r="F33" s="184"/>
      <c r="G33" s="191"/>
      <c r="H33" s="203"/>
      <c r="I33" s="203"/>
      <c r="J33" s="193"/>
      <c r="K33" s="29" t="s">
        <v>2</v>
      </c>
      <c r="L33" s="29" t="s">
        <v>3</v>
      </c>
      <c r="M33" s="29" t="s">
        <v>4</v>
      </c>
      <c r="N33" s="29" t="s">
        <v>5</v>
      </c>
      <c r="O33" s="29" t="s">
        <v>6</v>
      </c>
      <c r="P33" s="29" t="s">
        <v>7</v>
      </c>
      <c r="Q33" s="1"/>
      <c r="T33" s="182"/>
    </row>
    <row r="34" spans="1:23" ht="14.25" customHeight="1">
      <c r="A34" s="36"/>
      <c r="B34" s="205"/>
      <c r="C34" s="28" t="s">
        <v>41</v>
      </c>
      <c r="D34" s="207"/>
      <c r="E34" s="207"/>
      <c r="F34" s="30" t="s">
        <v>11</v>
      </c>
      <c r="G34" s="40">
        <v>0.4215277777777778</v>
      </c>
      <c r="H34" s="31" t="s">
        <v>14</v>
      </c>
      <c r="I34" s="32">
        <f>IF(OR(P34="Disq",P34="Abd"),P34,(L34*1)+(M34*2)+(N34*3)+(O34*5)+P34)</f>
        <v>13</v>
      </c>
      <c r="J34" s="31">
        <f>SUM(K34:O34)</f>
        <v>13</v>
      </c>
      <c r="K34" s="5">
        <v>6</v>
      </c>
      <c r="L34" s="6">
        <v>4</v>
      </c>
      <c r="M34" s="6">
        <v>2</v>
      </c>
      <c r="N34" s="6">
        <v>0</v>
      </c>
      <c r="O34" s="6">
        <v>1</v>
      </c>
      <c r="P34" s="7"/>
      <c r="Q34" s="1"/>
      <c r="R34" s="2">
        <f>IF(G36&gt;$O$2,"HC",0)</f>
        <v>0</v>
      </c>
      <c r="T34" s="182"/>
      <c r="U34">
        <f>SUM(K34:K37)</f>
        <v>22</v>
      </c>
      <c r="V34">
        <f>SUM(L34:L37)</f>
        <v>12</v>
      </c>
      <c r="W34">
        <f>SUM(M34:M37)</f>
        <v>3</v>
      </c>
    </row>
    <row r="35" spans="1:20" ht="14.25" customHeight="1">
      <c r="A35" s="36"/>
      <c r="B35" s="33" t="s">
        <v>19</v>
      </c>
      <c r="C35" s="208" t="s">
        <v>49</v>
      </c>
      <c r="D35" s="209"/>
      <c r="E35" s="209"/>
      <c r="F35" s="30" t="s">
        <v>12</v>
      </c>
      <c r="G35" s="40">
        <v>0</v>
      </c>
      <c r="H35" s="30" t="s">
        <v>15</v>
      </c>
      <c r="I35" s="32">
        <f>IF(OR(P35="Disq",P35="Abd"),P35,(L35*1)+(M35*2)+(N35*3)+(O35*5)+P35)</f>
        <v>7</v>
      </c>
      <c r="J35" s="30">
        <f>SUM(K35:O35)</f>
        <v>13</v>
      </c>
      <c r="K35" s="8">
        <v>8</v>
      </c>
      <c r="L35" s="9">
        <v>4</v>
      </c>
      <c r="M35" s="9">
        <v>0</v>
      </c>
      <c r="N35" s="9">
        <v>1</v>
      </c>
      <c r="O35" s="9"/>
      <c r="P35" s="10"/>
      <c r="Q35" s="1"/>
      <c r="R35" s="2"/>
      <c r="T35" s="182"/>
    </row>
    <row r="36" spans="1:20" ht="14.25" customHeight="1">
      <c r="A36" s="36"/>
      <c r="B36" s="197">
        <f>VLOOKUP(B33,Attribution_des_points,2,FALSE)</f>
        <v>11</v>
      </c>
      <c r="C36" s="209"/>
      <c r="D36" s="209"/>
      <c r="E36" s="209"/>
      <c r="F36" s="30" t="s">
        <v>13</v>
      </c>
      <c r="G36" s="41">
        <v>0.71875</v>
      </c>
      <c r="H36" s="30" t="s">
        <v>16</v>
      </c>
      <c r="I36" s="32">
        <f>IF(OR(P36="Disq",P36="Abd"),P36,(L36*1)+(M36*2)+(N36*3)+(O36*5)+P36)</f>
        <v>6</v>
      </c>
      <c r="J36" s="30">
        <f>SUM(K36:O36)</f>
        <v>13</v>
      </c>
      <c r="K36" s="8">
        <v>8</v>
      </c>
      <c r="L36" s="9">
        <v>4</v>
      </c>
      <c r="M36" s="9">
        <v>1</v>
      </c>
      <c r="N36" s="9"/>
      <c r="O36" s="9"/>
      <c r="P36" s="10"/>
      <c r="Q36" s="1"/>
      <c r="T36" s="182"/>
    </row>
    <row r="37" spans="1:20" ht="14.25" customHeight="1">
      <c r="A37" s="36"/>
      <c r="B37" s="199"/>
      <c r="C37" s="210"/>
      <c r="D37" s="210"/>
      <c r="E37" s="210"/>
      <c r="F37" s="34" t="s">
        <v>27</v>
      </c>
      <c r="G37" s="42">
        <f>IF(G36=0,0,G36-G34)</f>
        <v>0.2972222222222222</v>
      </c>
      <c r="H37" s="35" t="s">
        <v>25</v>
      </c>
      <c r="I37" s="32">
        <f>IF(OR(P37="Disq",P37="Abd"),P37,(L37*1)+(M37*2)+(N37*3)+(O37*5)+P37)</f>
        <v>0</v>
      </c>
      <c r="J37" s="30">
        <f>SUM(K37:O37)</f>
        <v>0</v>
      </c>
      <c r="K37" s="11"/>
      <c r="L37" s="12"/>
      <c r="M37" s="12"/>
      <c r="N37" s="12"/>
      <c r="O37" s="12"/>
      <c r="P37" s="13"/>
      <c r="Q37" s="1"/>
      <c r="T37" s="182"/>
    </row>
    <row r="38" spans="1:20" ht="12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1"/>
      <c r="T38" s="182"/>
    </row>
    <row r="39" spans="1:20" ht="39" customHeight="1">
      <c r="A39" s="36"/>
      <c r="B39" s="24" t="s">
        <v>18</v>
      </c>
      <c r="C39" s="25">
        <v>33</v>
      </c>
      <c r="D39" s="200" t="s">
        <v>61</v>
      </c>
      <c r="E39" s="201"/>
      <c r="F39" s="183" t="s">
        <v>17</v>
      </c>
      <c r="G39" s="190">
        <f>IF(SUM(J41:J44)=0,0,(SUM(L41:L44)*1+SUM(M41:M44)*2+SUM(N41:N44)*3+SUM(O41:O44)*5)/SUM(J41:J44))</f>
        <v>0.7948717948717948</v>
      </c>
      <c r="H39" s="202" t="s">
        <v>9</v>
      </c>
      <c r="I39" s="202" t="s">
        <v>10</v>
      </c>
      <c r="J39" s="192" t="s">
        <v>33</v>
      </c>
      <c r="K39" s="187" t="s">
        <v>32</v>
      </c>
      <c r="L39" s="187"/>
      <c r="M39" s="26">
        <f>R41</f>
        <v>0</v>
      </c>
      <c r="N39" s="188" t="s">
        <v>31</v>
      </c>
      <c r="O39" s="189"/>
      <c r="P39" s="27">
        <f>IF(OR(P41="Disq",P42="Disq",P43="Disq",P44="Disq",R41="HC"),"Disq",IF(OR(P41="Abd",P42="Abd",P43="Abd",P44="Abd"),"Abd",SUM(I41:I44)+M39))</f>
        <v>31</v>
      </c>
      <c r="Q39" s="1"/>
      <c r="T39" s="182">
        <f>P39</f>
        <v>31</v>
      </c>
    </row>
    <row r="40" spans="1:20" ht="14.25" customHeight="1">
      <c r="A40" s="36"/>
      <c r="B40" s="204">
        <v>6</v>
      </c>
      <c r="C40" s="28" t="s">
        <v>169</v>
      </c>
      <c r="D40" s="206" t="s">
        <v>81</v>
      </c>
      <c r="E40" s="207"/>
      <c r="F40" s="184"/>
      <c r="G40" s="191"/>
      <c r="H40" s="203"/>
      <c r="I40" s="203"/>
      <c r="J40" s="193"/>
      <c r="K40" s="29" t="s">
        <v>2</v>
      </c>
      <c r="L40" s="29" t="s">
        <v>3</v>
      </c>
      <c r="M40" s="29" t="s">
        <v>4</v>
      </c>
      <c r="N40" s="29" t="s">
        <v>5</v>
      </c>
      <c r="O40" s="29" t="s">
        <v>6</v>
      </c>
      <c r="P40" s="29" t="s">
        <v>7</v>
      </c>
      <c r="Q40" s="1"/>
      <c r="T40" s="182"/>
    </row>
    <row r="41" spans="1:23" ht="14.25" customHeight="1">
      <c r="A41" s="36"/>
      <c r="B41" s="205"/>
      <c r="C41" s="28" t="s">
        <v>41</v>
      </c>
      <c r="D41" s="207"/>
      <c r="E41" s="207"/>
      <c r="F41" s="30" t="s">
        <v>11</v>
      </c>
      <c r="G41" s="40">
        <v>0.3888888888888889</v>
      </c>
      <c r="H41" s="31" t="s">
        <v>14</v>
      </c>
      <c r="I41" s="32">
        <f>IF(OR(P41="Disq",P41="Abd"),P41,(L41*1)+(M41*2)+(N41*3)+(O41*5)+P41)</f>
        <v>11</v>
      </c>
      <c r="J41" s="31">
        <f>SUM(K41:O41)</f>
        <v>13</v>
      </c>
      <c r="K41" s="5">
        <v>6</v>
      </c>
      <c r="L41" s="6">
        <v>4</v>
      </c>
      <c r="M41" s="6">
        <v>2</v>
      </c>
      <c r="N41" s="6">
        <v>1</v>
      </c>
      <c r="O41" s="6"/>
      <c r="P41" s="7"/>
      <c r="Q41" s="1"/>
      <c r="R41" s="2">
        <f>IF(G43&gt;$O$2,"HC",0)</f>
        <v>0</v>
      </c>
      <c r="T41" s="182"/>
      <c r="U41">
        <f>SUM(K41:K44)</f>
        <v>21</v>
      </c>
      <c r="V41">
        <f>SUM(L41:L44)</f>
        <v>11</v>
      </c>
      <c r="W41">
        <f>SUM(M41:M44)</f>
        <v>3</v>
      </c>
    </row>
    <row r="42" spans="1:20" ht="14.25" customHeight="1">
      <c r="A42" s="36"/>
      <c r="B42" s="33" t="s">
        <v>19</v>
      </c>
      <c r="C42" s="208" t="s">
        <v>40</v>
      </c>
      <c r="D42" s="209"/>
      <c r="E42" s="209"/>
      <c r="F42" s="30" t="s">
        <v>12</v>
      </c>
      <c r="G42" s="40">
        <v>0</v>
      </c>
      <c r="H42" s="30" t="s">
        <v>15</v>
      </c>
      <c r="I42" s="32">
        <f>IF(OR(P42="Disq",P42="Abd"),P42,(L42*1)+(M42*2)+(N42*3)+(O42*5)+P42)</f>
        <v>8</v>
      </c>
      <c r="J42" s="30">
        <f>SUM(K42:O42)</f>
        <v>13</v>
      </c>
      <c r="K42" s="8">
        <v>8</v>
      </c>
      <c r="L42" s="9">
        <v>3</v>
      </c>
      <c r="M42" s="9">
        <v>1</v>
      </c>
      <c r="N42" s="9">
        <v>1</v>
      </c>
      <c r="O42" s="9"/>
      <c r="P42" s="10"/>
      <c r="Q42" s="1"/>
      <c r="R42" s="2"/>
      <c r="T42" s="182"/>
    </row>
    <row r="43" spans="1:20" ht="14.25" customHeight="1">
      <c r="A43" s="36"/>
      <c r="B43" s="197">
        <f>VLOOKUP(B40,Attribution_des_points,2,FALSE)</f>
        <v>10</v>
      </c>
      <c r="C43" s="209"/>
      <c r="D43" s="209"/>
      <c r="E43" s="209"/>
      <c r="F43" s="30" t="s">
        <v>13</v>
      </c>
      <c r="G43" s="41">
        <v>0.625</v>
      </c>
      <c r="H43" s="30" t="s">
        <v>16</v>
      </c>
      <c r="I43" s="32">
        <f>IF(OR(P43="Disq",P43="Abd"),P43,(L43*1)+(M43*2)+(N43*3)+(O43*5)+P43)</f>
        <v>12</v>
      </c>
      <c r="J43" s="30">
        <f>SUM(K43:O43)</f>
        <v>13</v>
      </c>
      <c r="K43" s="8">
        <v>7</v>
      </c>
      <c r="L43" s="9">
        <v>4</v>
      </c>
      <c r="M43" s="9">
        <v>0</v>
      </c>
      <c r="N43" s="9">
        <v>1</v>
      </c>
      <c r="O43" s="9">
        <v>1</v>
      </c>
      <c r="P43" s="10"/>
      <c r="Q43" s="1"/>
      <c r="T43" s="182"/>
    </row>
    <row r="44" spans="1:20" ht="14.25" customHeight="1">
      <c r="A44" s="36"/>
      <c r="B44" s="199"/>
      <c r="C44" s="210"/>
      <c r="D44" s="210"/>
      <c r="E44" s="210"/>
      <c r="F44" s="34" t="s">
        <v>27</v>
      </c>
      <c r="G44" s="42">
        <f>IF(G43=0,0,G43-G41)</f>
        <v>0.2361111111111111</v>
      </c>
      <c r="H44" s="35" t="s">
        <v>25</v>
      </c>
      <c r="I44" s="32">
        <f>IF(OR(P44="Disq",P44="Abd"),P44,(L44*1)+(M44*2)+(N44*3)+(O44*5)+P44)</f>
        <v>0</v>
      </c>
      <c r="J44" s="30">
        <f>SUM(K44:O44)</f>
        <v>0</v>
      </c>
      <c r="K44" s="11"/>
      <c r="L44" s="12"/>
      <c r="M44" s="12"/>
      <c r="N44" s="12"/>
      <c r="O44" s="12"/>
      <c r="P44" s="13"/>
      <c r="Q44" s="1"/>
      <c r="T44" s="182"/>
    </row>
    <row r="45" spans="1:20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1"/>
      <c r="T45" s="182"/>
    </row>
    <row r="46" spans="1:20" ht="39" customHeight="1">
      <c r="A46" s="36"/>
      <c r="B46" s="24" t="s">
        <v>18</v>
      </c>
      <c r="C46" s="25">
        <v>35</v>
      </c>
      <c r="D46" s="200" t="s">
        <v>318</v>
      </c>
      <c r="E46" s="201"/>
      <c r="F46" s="183" t="s">
        <v>17</v>
      </c>
      <c r="G46" s="190">
        <f>IF(SUM(J48:J51)=0,0,(SUM(L48:L51)*1+SUM(M48:M51)*2+SUM(N48:N51)*3+SUM(O48:O51)*5)/SUM(J48:J51))</f>
        <v>0.8717948717948718</v>
      </c>
      <c r="H46" s="202" t="s">
        <v>9</v>
      </c>
      <c r="I46" s="202" t="s">
        <v>10</v>
      </c>
      <c r="J46" s="192" t="s">
        <v>33</v>
      </c>
      <c r="K46" s="187" t="s">
        <v>32</v>
      </c>
      <c r="L46" s="187"/>
      <c r="M46" s="26">
        <f>R48</f>
        <v>0</v>
      </c>
      <c r="N46" s="188" t="s">
        <v>31</v>
      </c>
      <c r="O46" s="189"/>
      <c r="P46" s="27">
        <f>IF(OR(P48="Disq",P49="Disq",P50="Disq",P51="Disq",R48="HC"),"Disq",IF(OR(P48="Abd",P49="Abd",P50="Abd",P51="Abd"),"Abd",SUM(I48:I51)+M46))</f>
        <v>34</v>
      </c>
      <c r="Q46" s="1"/>
      <c r="T46" s="182">
        <f>P46</f>
        <v>34</v>
      </c>
    </row>
    <row r="47" spans="1:20" ht="14.25" customHeight="1">
      <c r="A47" s="36"/>
      <c r="B47" s="204">
        <v>7</v>
      </c>
      <c r="C47" s="28" t="s">
        <v>194</v>
      </c>
      <c r="D47" s="206" t="s">
        <v>319</v>
      </c>
      <c r="E47" s="207"/>
      <c r="F47" s="184"/>
      <c r="G47" s="191"/>
      <c r="H47" s="203"/>
      <c r="I47" s="203"/>
      <c r="J47" s="193"/>
      <c r="K47" s="29" t="s">
        <v>2</v>
      </c>
      <c r="L47" s="29" t="s">
        <v>3</v>
      </c>
      <c r="M47" s="29" t="s">
        <v>4</v>
      </c>
      <c r="N47" s="29" t="s">
        <v>5</v>
      </c>
      <c r="O47" s="29" t="s">
        <v>6</v>
      </c>
      <c r="P47" s="29" t="s">
        <v>7</v>
      </c>
      <c r="Q47" s="1"/>
      <c r="T47" s="182"/>
    </row>
    <row r="48" spans="1:23" ht="14.25" customHeight="1">
      <c r="A48" s="36"/>
      <c r="B48" s="205"/>
      <c r="C48" s="28" t="s">
        <v>41</v>
      </c>
      <c r="D48" s="207"/>
      <c r="E48" s="207"/>
      <c r="F48" s="30" t="s">
        <v>11</v>
      </c>
      <c r="G48" s="40">
        <v>0.4076388888888889</v>
      </c>
      <c r="H48" s="31" t="s">
        <v>14</v>
      </c>
      <c r="I48" s="32">
        <f>IF(OR(P48="Disq",P48="Abd"),P48,(L48*1)+(M48*2)+(N48*3)+(O48*5)+P48)</f>
        <v>8</v>
      </c>
      <c r="J48" s="31">
        <f>SUM(K48:O48)</f>
        <v>13</v>
      </c>
      <c r="K48" s="5">
        <v>7</v>
      </c>
      <c r="L48" s="6">
        <v>5</v>
      </c>
      <c r="M48" s="6">
        <v>0</v>
      </c>
      <c r="N48" s="6">
        <v>1</v>
      </c>
      <c r="O48" s="6"/>
      <c r="P48" s="7"/>
      <c r="Q48" s="1"/>
      <c r="R48" s="2">
        <f>IF(G50&gt;$O$2,"HC",0)</f>
        <v>0</v>
      </c>
      <c r="T48" s="182"/>
      <c r="U48">
        <f>SUM(K48:K51)</f>
        <v>18</v>
      </c>
      <c r="V48">
        <f>SUM(L48:L51)</f>
        <v>14</v>
      </c>
      <c r="W48">
        <f>SUM(M48:M51)</f>
        <v>3</v>
      </c>
    </row>
    <row r="49" spans="1:20" ht="14.25" customHeight="1">
      <c r="A49" s="36"/>
      <c r="B49" s="33" t="s">
        <v>19</v>
      </c>
      <c r="C49" s="208" t="s">
        <v>40</v>
      </c>
      <c r="D49" s="209"/>
      <c r="E49" s="209"/>
      <c r="F49" s="30" t="s">
        <v>12</v>
      </c>
      <c r="G49" s="40">
        <v>0</v>
      </c>
      <c r="H49" s="30" t="s">
        <v>15</v>
      </c>
      <c r="I49" s="32">
        <f>IF(OR(P49="Disq",P49="Abd"),P49,(L49*1)+(M49*2)+(N49*3)+(O49*5)+P49)</f>
        <v>15</v>
      </c>
      <c r="J49" s="30">
        <f>SUM(K49:O49)</f>
        <v>13</v>
      </c>
      <c r="K49" s="8">
        <v>5</v>
      </c>
      <c r="L49" s="9">
        <v>5</v>
      </c>
      <c r="M49" s="9">
        <v>1</v>
      </c>
      <c r="N49" s="9">
        <v>1</v>
      </c>
      <c r="O49" s="9">
        <v>1</v>
      </c>
      <c r="P49" s="10"/>
      <c r="Q49" s="1"/>
      <c r="R49" s="2"/>
      <c r="T49" s="182"/>
    </row>
    <row r="50" spans="1:20" ht="14.25" customHeight="1">
      <c r="A50" s="36"/>
      <c r="B50" s="197">
        <f>VLOOKUP(B47,Attribution_des_points,2,FALSE)</f>
        <v>9</v>
      </c>
      <c r="C50" s="209"/>
      <c r="D50" s="209"/>
      <c r="E50" s="209"/>
      <c r="F50" s="30" t="s">
        <v>13</v>
      </c>
      <c r="G50" s="41">
        <v>0.6381944444444444</v>
      </c>
      <c r="H50" s="30" t="s">
        <v>16</v>
      </c>
      <c r="I50" s="32">
        <f>IF(OR(P50="Disq",P50="Abd"),P50,(L50*1)+(M50*2)+(N50*3)+(O50*5)+P50)</f>
        <v>11</v>
      </c>
      <c r="J50" s="30">
        <f>SUM(K50:O50)</f>
        <v>13</v>
      </c>
      <c r="K50" s="8">
        <v>6</v>
      </c>
      <c r="L50" s="9">
        <v>4</v>
      </c>
      <c r="M50" s="9">
        <v>2</v>
      </c>
      <c r="N50" s="9">
        <v>1</v>
      </c>
      <c r="O50" s="9"/>
      <c r="P50" s="10"/>
      <c r="Q50" s="1"/>
      <c r="T50" s="182"/>
    </row>
    <row r="51" spans="1:20" ht="14.25" customHeight="1">
      <c r="A51" s="36"/>
      <c r="B51" s="199"/>
      <c r="C51" s="210"/>
      <c r="D51" s="210"/>
      <c r="E51" s="210"/>
      <c r="F51" s="34" t="s">
        <v>27</v>
      </c>
      <c r="G51" s="42">
        <f>IF(G50=0,0,G50-G48)</f>
        <v>0.2305555555555555</v>
      </c>
      <c r="H51" s="35" t="s">
        <v>25</v>
      </c>
      <c r="I51" s="32">
        <f>IF(OR(P51="Disq",P51="Abd"),P51,(L51*1)+(M51*2)+(N51*3)+(O51*5)+P51)</f>
        <v>0</v>
      </c>
      <c r="J51" s="30">
        <f>SUM(K51:O51)</f>
        <v>0</v>
      </c>
      <c r="K51" s="11"/>
      <c r="L51" s="12"/>
      <c r="M51" s="12"/>
      <c r="N51" s="12"/>
      <c r="O51" s="12"/>
      <c r="P51" s="13"/>
      <c r="Q51" s="1"/>
      <c r="T51" s="182"/>
    </row>
    <row r="52" spans="1:20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1"/>
      <c r="T52" s="182"/>
    </row>
    <row r="53" spans="1:20" ht="39" customHeight="1">
      <c r="A53" s="36"/>
      <c r="B53" s="24" t="s">
        <v>18</v>
      </c>
      <c r="C53" s="25">
        <v>39</v>
      </c>
      <c r="D53" s="200" t="s">
        <v>86</v>
      </c>
      <c r="E53" s="201"/>
      <c r="F53" s="183" t="s">
        <v>17</v>
      </c>
      <c r="G53" s="190">
        <f>IF(SUM(J55:J58)=0,0,(SUM(L55:L58)*1+SUM(M55:M58)*2+SUM(N55:N58)*3+SUM(O55:O58)*5)/SUM(J55:J58))</f>
        <v>0.8717948717948718</v>
      </c>
      <c r="H53" s="202" t="s">
        <v>9</v>
      </c>
      <c r="I53" s="202" t="s">
        <v>10</v>
      </c>
      <c r="J53" s="192" t="s">
        <v>33</v>
      </c>
      <c r="K53" s="187" t="s">
        <v>32</v>
      </c>
      <c r="L53" s="187"/>
      <c r="M53" s="26">
        <f>R55</f>
        <v>0</v>
      </c>
      <c r="N53" s="188" t="s">
        <v>31</v>
      </c>
      <c r="O53" s="189"/>
      <c r="P53" s="27">
        <f>IF(OR(P55="Disq",P56="Disq",P57="Disq",P58="Disq",R55="HC"),"Disq",IF(OR(P55="Abd",P56="Abd",P57="Abd",P58="Abd"),"Abd",SUM(I55:I58)+M53))</f>
        <v>34</v>
      </c>
      <c r="Q53" s="1"/>
      <c r="T53" s="182">
        <f>P53</f>
        <v>34</v>
      </c>
    </row>
    <row r="54" spans="1:20" ht="14.25" customHeight="1">
      <c r="A54" s="36"/>
      <c r="B54" s="204">
        <v>8</v>
      </c>
      <c r="C54" s="28" t="s">
        <v>330</v>
      </c>
      <c r="D54" s="206" t="s">
        <v>329</v>
      </c>
      <c r="E54" s="207"/>
      <c r="F54" s="184"/>
      <c r="G54" s="191"/>
      <c r="H54" s="203"/>
      <c r="I54" s="203"/>
      <c r="J54" s="193"/>
      <c r="K54" s="29" t="s">
        <v>2</v>
      </c>
      <c r="L54" s="29" t="s">
        <v>3</v>
      </c>
      <c r="M54" s="29" t="s">
        <v>4</v>
      </c>
      <c r="N54" s="29" t="s">
        <v>5</v>
      </c>
      <c r="O54" s="29" t="s">
        <v>6</v>
      </c>
      <c r="P54" s="29" t="s">
        <v>7</v>
      </c>
      <c r="Q54" s="1"/>
      <c r="T54" s="182"/>
    </row>
    <row r="55" spans="1:23" ht="14.25" customHeight="1">
      <c r="A55" s="36"/>
      <c r="B55" s="205"/>
      <c r="C55" s="28" t="s">
        <v>41</v>
      </c>
      <c r="D55" s="207"/>
      <c r="E55" s="207"/>
      <c r="F55" s="30" t="s">
        <v>11</v>
      </c>
      <c r="G55" s="40">
        <v>0.40277777777777773</v>
      </c>
      <c r="H55" s="31" t="s">
        <v>14</v>
      </c>
      <c r="I55" s="32">
        <f>IF(OR(P55="Disq",P55="Abd"),P55,(L55*1)+(M55*2)+(N55*3)+(O55*5)+P55)</f>
        <v>15</v>
      </c>
      <c r="J55" s="31">
        <f>SUM(K55:O55)</f>
        <v>13</v>
      </c>
      <c r="K55" s="5">
        <v>7</v>
      </c>
      <c r="L55" s="6">
        <v>2</v>
      </c>
      <c r="M55" s="6">
        <v>1</v>
      </c>
      <c r="N55" s="6">
        <v>2</v>
      </c>
      <c r="O55" s="6">
        <v>1</v>
      </c>
      <c r="P55" s="7"/>
      <c r="Q55" s="1"/>
      <c r="R55" s="2">
        <f>IF(G57&gt;$O$2,"HC",0)</f>
        <v>0</v>
      </c>
      <c r="T55" s="182"/>
      <c r="U55">
        <f>SUM(K55:K58)</f>
        <v>17</v>
      </c>
      <c r="V55">
        <f>SUM(L55:L58)</f>
        <v>16</v>
      </c>
      <c r="W55">
        <f>SUM(M55:M58)</f>
        <v>2</v>
      </c>
    </row>
    <row r="56" spans="1:20" ht="14.25" customHeight="1">
      <c r="A56" s="36"/>
      <c r="B56" s="33" t="s">
        <v>19</v>
      </c>
      <c r="C56" s="208" t="s">
        <v>43</v>
      </c>
      <c r="D56" s="209"/>
      <c r="E56" s="209"/>
      <c r="F56" s="30" t="s">
        <v>12</v>
      </c>
      <c r="G56" s="40">
        <v>0</v>
      </c>
      <c r="H56" s="30" t="s">
        <v>15</v>
      </c>
      <c r="I56" s="32">
        <f>IF(OR(P56="Disq",P56="Abd"),P56,(L56*1)+(M56*2)+(N56*3)+(O56*5)+P56)</f>
        <v>8</v>
      </c>
      <c r="J56" s="30">
        <f>SUM(K56:O56)</f>
        <v>13</v>
      </c>
      <c r="K56" s="8">
        <v>5</v>
      </c>
      <c r="L56" s="9">
        <v>8</v>
      </c>
      <c r="M56" s="9">
        <v>0</v>
      </c>
      <c r="N56" s="9"/>
      <c r="O56" s="9"/>
      <c r="P56" s="10"/>
      <c r="Q56" s="1"/>
      <c r="R56" s="2"/>
      <c r="T56" s="182"/>
    </row>
    <row r="57" spans="1:20" ht="14.25" customHeight="1">
      <c r="A57" s="36"/>
      <c r="B57" s="197">
        <f>VLOOKUP(B54,Attribution_des_points,2,FALSE)</f>
        <v>8</v>
      </c>
      <c r="C57" s="209"/>
      <c r="D57" s="209"/>
      <c r="E57" s="209"/>
      <c r="F57" s="30" t="s">
        <v>13</v>
      </c>
      <c r="G57" s="41">
        <v>0.6784722222222223</v>
      </c>
      <c r="H57" s="30" t="s">
        <v>16</v>
      </c>
      <c r="I57" s="32">
        <f>IF(OR(P57="Disq",P57="Abd"),P57,(L57*1)+(M57*2)+(N57*3)+(O57*5)+P57)</f>
        <v>11</v>
      </c>
      <c r="J57" s="30">
        <f>SUM(K57:O57)</f>
        <v>13</v>
      </c>
      <c r="K57" s="8">
        <v>5</v>
      </c>
      <c r="L57" s="9">
        <v>6</v>
      </c>
      <c r="M57" s="9">
        <v>1</v>
      </c>
      <c r="N57" s="9">
        <v>1</v>
      </c>
      <c r="O57" s="9"/>
      <c r="P57" s="10"/>
      <c r="Q57" s="1"/>
      <c r="T57" s="182"/>
    </row>
    <row r="58" spans="1:20" ht="14.25" customHeight="1">
      <c r="A58" s="36"/>
      <c r="B58" s="199"/>
      <c r="C58" s="210"/>
      <c r="D58" s="210"/>
      <c r="E58" s="210"/>
      <c r="F58" s="34" t="s">
        <v>27</v>
      </c>
      <c r="G58" s="42">
        <f>IF(G57=0,0,G57-G55)</f>
        <v>0.2756944444444445</v>
      </c>
      <c r="H58" s="35" t="s">
        <v>25</v>
      </c>
      <c r="I58" s="32">
        <f>IF(OR(P58="Disq",P58="Abd"),P58,(L58*1)+(M58*2)+(N58*3)+(O58*5)+P58)</f>
        <v>0</v>
      </c>
      <c r="J58" s="30">
        <f>SUM(K58:O58)</f>
        <v>0</v>
      </c>
      <c r="K58" s="11"/>
      <c r="L58" s="12"/>
      <c r="M58" s="12"/>
      <c r="N58" s="12"/>
      <c r="O58" s="12"/>
      <c r="P58" s="13"/>
      <c r="Q58" s="1"/>
      <c r="T58" s="182"/>
    </row>
    <row r="59" spans="1:20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1"/>
      <c r="T59" s="182"/>
    </row>
    <row r="60" spans="1:20" ht="39" customHeight="1">
      <c r="A60" s="36"/>
      <c r="B60" s="24" t="s">
        <v>18</v>
      </c>
      <c r="C60" s="25">
        <v>42</v>
      </c>
      <c r="D60" s="200" t="s">
        <v>123</v>
      </c>
      <c r="E60" s="201"/>
      <c r="F60" s="183" t="s">
        <v>17</v>
      </c>
      <c r="G60" s="190">
        <f>IF(SUM(J62:J65)=0,0,(SUM(L62:L65)*1+SUM(M62:M65)*2+SUM(N62:N65)*3+SUM(O62:O65)*5)/SUM(J62:J65))</f>
        <v>1.2820512820512822</v>
      </c>
      <c r="H60" s="202" t="s">
        <v>9</v>
      </c>
      <c r="I60" s="202" t="s">
        <v>10</v>
      </c>
      <c r="J60" s="192" t="s">
        <v>33</v>
      </c>
      <c r="K60" s="187" t="s">
        <v>32</v>
      </c>
      <c r="L60" s="187"/>
      <c r="M60" s="26">
        <f>R62</f>
        <v>0</v>
      </c>
      <c r="N60" s="188" t="s">
        <v>31</v>
      </c>
      <c r="O60" s="189"/>
      <c r="P60" s="27">
        <f>IF(OR(P62="Disq",P63="Disq",P64="Disq",P65="Disq",R62="HC"),"Disq",IF(OR(P62="Abd",P63="Abd",P64="Abd",P65="Abd"),"Abd",SUM(I62:I65)+M60))</f>
        <v>50</v>
      </c>
      <c r="Q60" s="1"/>
      <c r="T60" s="182">
        <f>P60</f>
        <v>50</v>
      </c>
    </row>
    <row r="61" spans="1:20" ht="14.25" customHeight="1">
      <c r="A61" s="36"/>
      <c r="B61" s="204">
        <v>9</v>
      </c>
      <c r="C61" s="28" t="s">
        <v>249</v>
      </c>
      <c r="D61" s="206" t="s">
        <v>81</v>
      </c>
      <c r="E61" s="207"/>
      <c r="F61" s="184"/>
      <c r="G61" s="191"/>
      <c r="H61" s="203"/>
      <c r="I61" s="203"/>
      <c r="J61" s="193"/>
      <c r="K61" s="29" t="s">
        <v>2</v>
      </c>
      <c r="L61" s="29" t="s">
        <v>3</v>
      </c>
      <c r="M61" s="29" t="s">
        <v>4</v>
      </c>
      <c r="N61" s="29" t="s">
        <v>5</v>
      </c>
      <c r="O61" s="29" t="s">
        <v>6</v>
      </c>
      <c r="P61" s="29" t="s">
        <v>7</v>
      </c>
      <c r="Q61" s="1"/>
      <c r="T61" s="182"/>
    </row>
    <row r="62" spans="1:23" ht="14.25" customHeight="1">
      <c r="A62" s="36"/>
      <c r="B62" s="205"/>
      <c r="C62" s="28" t="s">
        <v>41</v>
      </c>
      <c r="D62" s="207"/>
      <c r="E62" s="207"/>
      <c r="F62" s="30" t="s">
        <v>11</v>
      </c>
      <c r="G62" s="40">
        <v>0.40347222222222223</v>
      </c>
      <c r="H62" s="31" t="s">
        <v>14</v>
      </c>
      <c r="I62" s="32">
        <f>IF(OR(P62="Disq",P62="Abd"),P62,(L62*1)+(M62*2)+(N62*3)+(O62*5)+P62)</f>
        <v>27</v>
      </c>
      <c r="J62" s="31">
        <f>SUM(K62:O62)</f>
        <v>13</v>
      </c>
      <c r="K62" s="5">
        <v>3</v>
      </c>
      <c r="L62" s="6">
        <v>3</v>
      </c>
      <c r="M62" s="6">
        <v>1</v>
      </c>
      <c r="N62" s="6">
        <v>4</v>
      </c>
      <c r="O62" s="6">
        <v>2</v>
      </c>
      <c r="P62" s="7"/>
      <c r="Q62" s="1"/>
      <c r="R62" s="2">
        <f>IF(G64&gt;$O$2,"HC",0)</f>
        <v>0</v>
      </c>
      <c r="T62" s="182"/>
      <c r="U62">
        <f>SUM(K62:K65)</f>
        <v>17</v>
      </c>
      <c r="V62">
        <f>SUM(L62:L65)</f>
        <v>9</v>
      </c>
      <c r="W62">
        <f>SUM(M62:M65)</f>
        <v>4</v>
      </c>
    </row>
    <row r="63" spans="1:20" ht="14.25" customHeight="1">
      <c r="A63" s="36"/>
      <c r="B63" s="33" t="s">
        <v>19</v>
      </c>
      <c r="C63" s="208" t="s">
        <v>43</v>
      </c>
      <c r="D63" s="209"/>
      <c r="E63" s="209"/>
      <c r="F63" s="30" t="s">
        <v>12</v>
      </c>
      <c r="G63" s="40">
        <v>0</v>
      </c>
      <c r="H63" s="30" t="s">
        <v>15</v>
      </c>
      <c r="I63" s="32">
        <f>IF(OR(P63="Disq",P63="Abd"),P63,(L63*1)+(M63*2)+(N63*3)+(O63*5)+P63)</f>
        <v>13</v>
      </c>
      <c r="J63" s="30">
        <f>SUM(K63:O63)</f>
        <v>13</v>
      </c>
      <c r="K63" s="8">
        <v>6</v>
      </c>
      <c r="L63" s="9">
        <v>3</v>
      </c>
      <c r="M63" s="9">
        <v>2</v>
      </c>
      <c r="N63" s="9">
        <v>2</v>
      </c>
      <c r="O63" s="9"/>
      <c r="P63" s="10"/>
      <c r="Q63" s="1"/>
      <c r="R63" s="2"/>
      <c r="T63" s="182"/>
    </row>
    <row r="64" spans="1:20" ht="14.25" customHeight="1">
      <c r="A64" s="36"/>
      <c r="B64" s="197">
        <f>VLOOKUP(B61,Attribution_des_points,2,FALSE)</f>
        <v>7</v>
      </c>
      <c r="C64" s="209"/>
      <c r="D64" s="209"/>
      <c r="E64" s="209"/>
      <c r="F64" s="30" t="s">
        <v>13</v>
      </c>
      <c r="G64" s="41">
        <v>0.68125</v>
      </c>
      <c r="H64" s="30" t="s">
        <v>16</v>
      </c>
      <c r="I64" s="32">
        <f>IF(OR(P64="Disq",P64="Abd"),P64,(L64*1)+(M64*2)+(N64*3)+(O64*5)+P64)</f>
        <v>10</v>
      </c>
      <c r="J64" s="30">
        <f>SUM(K64:O64)</f>
        <v>13</v>
      </c>
      <c r="K64" s="8">
        <v>8</v>
      </c>
      <c r="L64" s="9">
        <v>3</v>
      </c>
      <c r="M64" s="9">
        <v>1</v>
      </c>
      <c r="N64" s="9">
        <v>0</v>
      </c>
      <c r="O64" s="9">
        <v>1</v>
      </c>
      <c r="P64" s="10"/>
      <c r="Q64" s="1"/>
      <c r="T64" s="182"/>
    </row>
    <row r="65" spans="1:20" ht="14.25" customHeight="1">
      <c r="A65" s="36"/>
      <c r="B65" s="199"/>
      <c r="C65" s="210"/>
      <c r="D65" s="210"/>
      <c r="E65" s="210"/>
      <c r="F65" s="34" t="s">
        <v>27</v>
      </c>
      <c r="G65" s="42">
        <f>IF(G64=0,0,G64-G62)</f>
        <v>0.2777777777777778</v>
      </c>
      <c r="H65" s="35" t="s">
        <v>25</v>
      </c>
      <c r="I65" s="32">
        <f>IF(OR(P65="Disq",P65="Abd"),P65,(L65*1)+(M65*2)+(N65*3)+(O65*5)+P65)</f>
        <v>0</v>
      </c>
      <c r="J65" s="30">
        <f>SUM(K65:O65)</f>
        <v>0</v>
      </c>
      <c r="K65" s="11"/>
      <c r="L65" s="12"/>
      <c r="M65" s="12"/>
      <c r="N65" s="12"/>
      <c r="O65" s="12"/>
      <c r="P65" s="13"/>
      <c r="Q65" s="1"/>
      <c r="T65" s="182"/>
    </row>
    <row r="66" spans="1:20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1"/>
      <c r="T66" s="182"/>
    </row>
    <row r="67" spans="1:20" ht="39" customHeight="1">
      <c r="A67" s="36"/>
      <c r="B67" s="24" t="s">
        <v>18</v>
      </c>
      <c r="C67" s="25">
        <v>45</v>
      </c>
      <c r="D67" s="200" t="s">
        <v>352</v>
      </c>
      <c r="E67" s="201"/>
      <c r="F67" s="183" t="s">
        <v>17</v>
      </c>
      <c r="G67" s="190">
        <f>IF(SUM(J69:J72)=0,0,(SUM(L69:L72)*1+SUM(M69:M72)*2+SUM(N69:N72)*3+SUM(O69:O72)*5)/SUM(J69:J72))</f>
        <v>1.5128205128205128</v>
      </c>
      <c r="H67" s="202" t="s">
        <v>9</v>
      </c>
      <c r="I67" s="202" t="s">
        <v>10</v>
      </c>
      <c r="J67" s="192" t="s">
        <v>33</v>
      </c>
      <c r="K67" s="187" t="s">
        <v>32</v>
      </c>
      <c r="L67" s="187"/>
      <c r="M67" s="26">
        <f>R69</f>
        <v>0</v>
      </c>
      <c r="N67" s="188" t="s">
        <v>31</v>
      </c>
      <c r="O67" s="189"/>
      <c r="P67" s="27">
        <f>IF(OR(P69="Disq",P70="Disq",P71="Disq",P72="Disq",R69="HC"),"Disq",IF(OR(P69="Abd",P70="Abd",P71="Abd",P72="Abd"),"Abd",SUM(I69:I72)+M67))</f>
        <v>59</v>
      </c>
      <c r="Q67" s="1"/>
      <c r="T67" s="182">
        <f>P67</f>
        <v>59</v>
      </c>
    </row>
    <row r="68" spans="1:20" ht="14.25" customHeight="1">
      <c r="A68" s="36"/>
      <c r="B68" s="204">
        <v>10</v>
      </c>
      <c r="C68" s="28" t="s">
        <v>210</v>
      </c>
      <c r="D68" s="206" t="s">
        <v>51</v>
      </c>
      <c r="E68" s="207"/>
      <c r="F68" s="184"/>
      <c r="G68" s="191"/>
      <c r="H68" s="203"/>
      <c r="I68" s="203"/>
      <c r="J68" s="193"/>
      <c r="K68" s="29" t="s">
        <v>2</v>
      </c>
      <c r="L68" s="29" t="s">
        <v>3</v>
      </c>
      <c r="M68" s="29" t="s">
        <v>4</v>
      </c>
      <c r="N68" s="29" t="s">
        <v>5</v>
      </c>
      <c r="O68" s="29" t="s">
        <v>6</v>
      </c>
      <c r="P68" s="29" t="s">
        <v>7</v>
      </c>
      <c r="Q68" s="1"/>
      <c r="T68" s="182"/>
    </row>
    <row r="69" spans="1:23" ht="14.25" customHeight="1">
      <c r="A69" s="36"/>
      <c r="B69" s="205"/>
      <c r="C69" s="28" t="s">
        <v>41</v>
      </c>
      <c r="D69" s="207"/>
      <c r="E69" s="207"/>
      <c r="F69" s="30" t="s">
        <v>11</v>
      </c>
      <c r="G69" s="40">
        <v>0.4666666666666666</v>
      </c>
      <c r="H69" s="31" t="s">
        <v>14</v>
      </c>
      <c r="I69" s="32">
        <f>IF(OR(P69="Disq",P69="Abd"),P69,(L69*1)+(M69*2)+(N69*3)+(O69*5)+P69)</f>
        <v>22</v>
      </c>
      <c r="J69" s="31">
        <f>SUM(K69:O69)</f>
        <v>13</v>
      </c>
      <c r="K69" s="5">
        <v>1</v>
      </c>
      <c r="L69" s="6">
        <v>5</v>
      </c>
      <c r="M69" s="6">
        <v>4</v>
      </c>
      <c r="N69" s="6">
        <v>3</v>
      </c>
      <c r="O69" s="6">
        <v>0</v>
      </c>
      <c r="P69" s="7"/>
      <c r="Q69" s="1"/>
      <c r="R69" s="2">
        <f>IF(G71&gt;$O$2,"HC",0)</f>
        <v>0</v>
      </c>
      <c r="T69" s="182"/>
      <c r="U69">
        <f>SUM(K69:K72)</f>
        <v>9</v>
      </c>
      <c r="V69">
        <f>SUM(L69:L72)</f>
        <v>11</v>
      </c>
      <c r="W69">
        <f>SUM(M69:M72)</f>
        <v>9</v>
      </c>
    </row>
    <row r="70" spans="1:20" ht="14.25" customHeight="1">
      <c r="A70" s="36"/>
      <c r="B70" s="33" t="s">
        <v>19</v>
      </c>
      <c r="C70" s="208" t="s">
        <v>40</v>
      </c>
      <c r="D70" s="209"/>
      <c r="E70" s="209"/>
      <c r="F70" s="30" t="s">
        <v>12</v>
      </c>
      <c r="G70" s="40">
        <v>0</v>
      </c>
      <c r="H70" s="30" t="s">
        <v>15</v>
      </c>
      <c r="I70" s="32">
        <f>IF(OR(P70="Disq",P70="Abd"),P70,(L70*1)+(M70*2)+(N70*3)+(O70*5)+P70)</f>
        <v>22</v>
      </c>
      <c r="J70" s="30">
        <f>SUM(K70:O70)</f>
        <v>13</v>
      </c>
      <c r="K70" s="8">
        <v>2</v>
      </c>
      <c r="L70" s="9">
        <v>4</v>
      </c>
      <c r="M70" s="9">
        <v>3</v>
      </c>
      <c r="N70" s="9">
        <v>4</v>
      </c>
      <c r="O70" s="9"/>
      <c r="P70" s="10"/>
      <c r="Q70" s="1"/>
      <c r="R70" s="2"/>
      <c r="T70" s="182"/>
    </row>
    <row r="71" spans="1:20" ht="14.25" customHeight="1">
      <c r="A71" s="36"/>
      <c r="B71" s="197">
        <f>VLOOKUP(B68,Attribution_des_points,2,FALSE)</f>
        <v>6</v>
      </c>
      <c r="C71" s="209"/>
      <c r="D71" s="209"/>
      <c r="E71" s="209"/>
      <c r="F71" s="30" t="s">
        <v>13</v>
      </c>
      <c r="G71" s="41">
        <v>0.6875</v>
      </c>
      <c r="H71" s="30" t="s">
        <v>16</v>
      </c>
      <c r="I71" s="32">
        <f>IF(OR(P71="Disq",P71="Abd"),P71,(L71*1)+(M71*2)+(N71*3)+(O71*5)+P71)</f>
        <v>15</v>
      </c>
      <c r="J71" s="30">
        <f>SUM(K71:O71)</f>
        <v>13</v>
      </c>
      <c r="K71" s="8">
        <v>6</v>
      </c>
      <c r="L71" s="9">
        <v>2</v>
      </c>
      <c r="M71" s="9">
        <v>2</v>
      </c>
      <c r="N71" s="9">
        <v>3</v>
      </c>
      <c r="O71" s="9"/>
      <c r="P71" s="10"/>
      <c r="Q71" s="1"/>
      <c r="T71" s="182"/>
    </row>
    <row r="72" spans="1:20" ht="14.25" customHeight="1">
      <c r="A72" s="36"/>
      <c r="B72" s="199"/>
      <c r="C72" s="210"/>
      <c r="D72" s="210"/>
      <c r="E72" s="210"/>
      <c r="F72" s="34" t="s">
        <v>27</v>
      </c>
      <c r="G72" s="42">
        <f>IF(G71=0,0,G71-G69)</f>
        <v>0.22083333333333338</v>
      </c>
      <c r="H72" s="35" t="s">
        <v>25</v>
      </c>
      <c r="I72" s="32">
        <f>IF(OR(P72="Disq",P72="Abd"),P72,(L72*1)+(M72*2)+(N72*3)+(O72*5)+P72)</f>
        <v>0</v>
      </c>
      <c r="J72" s="30">
        <f>SUM(K72:O72)</f>
        <v>0</v>
      </c>
      <c r="K72" s="11"/>
      <c r="L72" s="12"/>
      <c r="M72" s="12"/>
      <c r="N72" s="12"/>
      <c r="O72" s="12"/>
      <c r="P72" s="13"/>
      <c r="Q72" s="1"/>
      <c r="T72" s="182"/>
    </row>
    <row r="73" spans="1:20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1"/>
      <c r="T73" s="182"/>
    </row>
    <row r="74" spans="1:20" ht="39" customHeight="1">
      <c r="A74" s="36"/>
      <c r="B74" s="24" t="s">
        <v>18</v>
      </c>
      <c r="C74" s="25">
        <v>34</v>
      </c>
      <c r="D74" s="200" t="s">
        <v>88</v>
      </c>
      <c r="E74" s="201"/>
      <c r="F74" s="183" t="s">
        <v>17</v>
      </c>
      <c r="G74" s="190">
        <f>IF(SUM(J76:J79)=0,0,(SUM(L76:L79)*1+SUM(M76:M79)*2+SUM(N76:N79)*3+SUM(O76:O79)*5)/SUM(J76:J79))</f>
        <v>1.641025641025641</v>
      </c>
      <c r="H74" s="202" t="s">
        <v>9</v>
      </c>
      <c r="I74" s="202" t="s">
        <v>10</v>
      </c>
      <c r="J74" s="192" t="s">
        <v>33</v>
      </c>
      <c r="K74" s="187" t="s">
        <v>32</v>
      </c>
      <c r="L74" s="187"/>
      <c r="M74" s="26">
        <f>R76</f>
        <v>0</v>
      </c>
      <c r="N74" s="188" t="s">
        <v>31</v>
      </c>
      <c r="O74" s="189"/>
      <c r="P74" s="27">
        <f>IF(OR(P76="Disq",P77="Disq",P78="Disq",P79="Disq",R76="HC"),"Disq",IF(OR(P76="Abd",P77="Abd",P78="Abd",P79="Abd"),"Abd",SUM(I76:I79)+M74))</f>
        <v>64</v>
      </c>
      <c r="Q74" s="1"/>
      <c r="T74" s="182">
        <f>P74</f>
        <v>64</v>
      </c>
    </row>
    <row r="75" spans="1:20" ht="14.25" customHeight="1">
      <c r="A75" s="36"/>
      <c r="B75" s="204">
        <v>11</v>
      </c>
      <c r="C75" s="28" t="s">
        <v>351</v>
      </c>
      <c r="D75" s="206" t="s">
        <v>82</v>
      </c>
      <c r="E75" s="207"/>
      <c r="F75" s="184"/>
      <c r="G75" s="191"/>
      <c r="H75" s="203"/>
      <c r="I75" s="203"/>
      <c r="J75" s="193"/>
      <c r="K75" s="29" t="s">
        <v>2</v>
      </c>
      <c r="L75" s="29" t="s">
        <v>3</v>
      </c>
      <c r="M75" s="29" t="s">
        <v>4</v>
      </c>
      <c r="N75" s="29" t="s">
        <v>5</v>
      </c>
      <c r="O75" s="29" t="s">
        <v>6</v>
      </c>
      <c r="P75" s="29" t="s">
        <v>7</v>
      </c>
      <c r="Q75" s="1"/>
      <c r="T75" s="182"/>
    </row>
    <row r="76" spans="1:23" ht="14.25" customHeight="1">
      <c r="A76" s="36"/>
      <c r="B76" s="205"/>
      <c r="C76" s="28" t="s">
        <v>41</v>
      </c>
      <c r="D76" s="207"/>
      <c r="E76" s="207"/>
      <c r="F76" s="30" t="s">
        <v>11</v>
      </c>
      <c r="G76" s="40">
        <v>0.3958333333333333</v>
      </c>
      <c r="H76" s="31" t="s">
        <v>14</v>
      </c>
      <c r="I76" s="32">
        <f>IF(OR(P76="Disq",P76="Abd"),P76,(L76*1)+(M76*2)+(N76*3)+(O76*5)+P76)</f>
        <v>23</v>
      </c>
      <c r="J76" s="31">
        <f>SUM(K76:O76)</f>
        <v>13</v>
      </c>
      <c r="K76" s="5">
        <v>1</v>
      </c>
      <c r="L76" s="6">
        <v>5</v>
      </c>
      <c r="M76" s="6">
        <v>3</v>
      </c>
      <c r="N76" s="6">
        <v>4</v>
      </c>
      <c r="O76" s="6"/>
      <c r="P76" s="7"/>
      <c r="Q76" s="1"/>
      <c r="R76" s="2">
        <f>IF(G78&gt;$O$2,"HC",0)</f>
        <v>0</v>
      </c>
      <c r="T76" s="182"/>
      <c r="U76">
        <f>SUM(K76:K79)</f>
        <v>7</v>
      </c>
      <c r="V76">
        <f>SUM(L76:L79)</f>
        <v>13</v>
      </c>
      <c r="W76">
        <f>SUM(M76:M79)</f>
        <v>8</v>
      </c>
    </row>
    <row r="77" spans="1:20" ht="14.25" customHeight="1">
      <c r="A77" s="36"/>
      <c r="B77" s="33" t="s">
        <v>19</v>
      </c>
      <c r="C77" s="208" t="s">
        <v>43</v>
      </c>
      <c r="D77" s="209"/>
      <c r="E77" s="209"/>
      <c r="F77" s="30" t="s">
        <v>12</v>
      </c>
      <c r="G77" s="40">
        <v>0</v>
      </c>
      <c r="H77" s="30" t="s">
        <v>15</v>
      </c>
      <c r="I77" s="32">
        <f>IF(OR(P77="Disq",P77="Abd"),P77,(L77*1)+(M77*2)+(N77*3)+(O77*5)+P77)</f>
        <v>25</v>
      </c>
      <c r="J77" s="30">
        <f>SUM(K77:O77)</f>
        <v>13</v>
      </c>
      <c r="K77" s="8">
        <v>1</v>
      </c>
      <c r="L77" s="9">
        <v>5</v>
      </c>
      <c r="M77" s="9">
        <v>3</v>
      </c>
      <c r="N77" s="9">
        <v>3</v>
      </c>
      <c r="O77" s="9">
        <v>1</v>
      </c>
      <c r="P77" s="10"/>
      <c r="Q77" s="1"/>
      <c r="R77" s="2"/>
      <c r="T77" s="182"/>
    </row>
    <row r="78" spans="1:20" ht="14.25" customHeight="1">
      <c r="A78" s="36"/>
      <c r="B78" s="197">
        <f>VLOOKUP(B75,Attribution_des_points,2,FALSE)</f>
        <v>5</v>
      </c>
      <c r="C78" s="209"/>
      <c r="D78" s="209"/>
      <c r="E78" s="209"/>
      <c r="F78" s="30" t="s">
        <v>13</v>
      </c>
      <c r="G78" s="41">
        <v>0.6840277777777778</v>
      </c>
      <c r="H78" s="30" t="s">
        <v>16</v>
      </c>
      <c r="I78" s="32">
        <f>IF(OR(P78="Disq",P78="Abd"),P78,(L78*1)+(M78*2)+(N78*3)+(O78*5)+P78)</f>
        <v>16</v>
      </c>
      <c r="J78" s="30">
        <f>SUM(K78:O78)</f>
        <v>13</v>
      </c>
      <c r="K78" s="8">
        <v>5</v>
      </c>
      <c r="L78" s="9">
        <v>3</v>
      </c>
      <c r="M78" s="9">
        <v>2</v>
      </c>
      <c r="N78" s="9">
        <v>3</v>
      </c>
      <c r="O78" s="9"/>
      <c r="P78" s="10"/>
      <c r="Q78" s="1"/>
      <c r="T78" s="182"/>
    </row>
    <row r="79" spans="1:20" ht="14.25" customHeight="1">
      <c r="A79" s="36"/>
      <c r="B79" s="199"/>
      <c r="C79" s="210"/>
      <c r="D79" s="210"/>
      <c r="E79" s="210"/>
      <c r="F79" s="34" t="s">
        <v>27</v>
      </c>
      <c r="G79" s="42">
        <f>IF(G78=0,0,G78-G76)</f>
        <v>0.2881944444444445</v>
      </c>
      <c r="H79" s="35" t="s">
        <v>25</v>
      </c>
      <c r="I79" s="32">
        <f>IF(OR(P79="Disq",P79="Abd"),P79,(L79*1)+(M79*2)+(N79*3)+(O79*5)+P79)</f>
        <v>0</v>
      </c>
      <c r="J79" s="30">
        <f>SUM(K79:O79)</f>
        <v>0</v>
      </c>
      <c r="K79" s="11"/>
      <c r="L79" s="12"/>
      <c r="M79" s="12"/>
      <c r="N79" s="12"/>
      <c r="O79" s="12"/>
      <c r="P79" s="13"/>
      <c r="Q79" s="1"/>
      <c r="T79" s="182"/>
    </row>
    <row r="80" spans="1:20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1"/>
      <c r="T80" s="182"/>
    </row>
    <row r="81" spans="1:20" ht="39" customHeight="1">
      <c r="A81" s="36"/>
      <c r="B81" s="24" t="s">
        <v>18</v>
      </c>
      <c r="C81" s="25">
        <v>41</v>
      </c>
      <c r="D81" s="200" t="s">
        <v>66</v>
      </c>
      <c r="E81" s="201"/>
      <c r="F81" s="183" t="s">
        <v>17</v>
      </c>
      <c r="G81" s="190">
        <f>IF(SUM(J83:J86)=0,0,(SUM(L83:L86)*1+SUM(M83:M86)*2+SUM(N83:N86)*3+SUM(O83:O86)*5)/SUM(J83:J86))</f>
        <v>1.7692307692307692</v>
      </c>
      <c r="H81" s="202" t="s">
        <v>9</v>
      </c>
      <c r="I81" s="202" t="s">
        <v>10</v>
      </c>
      <c r="J81" s="192" t="s">
        <v>33</v>
      </c>
      <c r="K81" s="187" t="s">
        <v>32</v>
      </c>
      <c r="L81" s="187"/>
      <c r="M81" s="26">
        <f>R83</f>
        <v>0</v>
      </c>
      <c r="N81" s="188" t="s">
        <v>31</v>
      </c>
      <c r="O81" s="189"/>
      <c r="P81" s="27">
        <f>IF(OR(P83="Disq",P84="Disq",P85="Disq",P86="Disq",R83="HC"),"Disq",IF(OR(P83="Abd",P84="Abd",P85="Abd",P86="Abd"),"Abd",SUM(I83:I86)+M81))</f>
        <v>69</v>
      </c>
      <c r="Q81" s="1"/>
      <c r="T81" s="182">
        <f>P81</f>
        <v>69</v>
      </c>
    </row>
    <row r="82" spans="1:20" ht="14.25" customHeight="1">
      <c r="A82" s="36"/>
      <c r="B82" s="204">
        <v>12</v>
      </c>
      <c r="C82" s="28" t="s">
        <v>167</v>
      </c>
      <c r="D82" s="206" t="s">
        <v>67</v>
      </c>
      <c r="E82" s="207"/>
      <c r="F82" s="184"/>
      <c r="G82" s="191"/>
      <c r="H82" s="203"/>
      <c r="I82" s="203"/>
      <c r="J82" s="193"/>
      <c r="K82" s="29" t="s">
        <v>2</v>
      </c>
      <c r="L82" s="29" t="s">
        <v>3</v>
      </c>
      <c r="M82" s="29" t="s">
        <v>4</v>
      </c>
      <c r="N82" s="29" t="s">
        <v>5</v>
      </c>
      <c r="O82" s="29" t="s">
        <v>6</v>
      </c>
      <c r="P82" s="29" t="s">
        <v>7</v>
      </c>
      <c r="Q82" s="1"/>
      <c r="T82" s="182"/>
    </row>
    <row r="83" spans="1:23" ht="14.25" customHeight="1">
      <c r="A83" s="36"/>
      <c r="B83" s="205"/>
      <c r="C83" s="28" t="s">
        <v>41</v>
      </c>
      <c r="D83" s="207"/>
      <c r="E83" s="207"/>
      <c r="F83" s="30" t="s">
        <v>11</v>
      </c>
      <c r="G83" s="40">
        <v>0.4138888888888889</v>
      </c>
      <c r="H83" s="31" t="s">
        <v>14</v>
      </c>
      <c r="I83" s="32">
        <f>IF(OR(P83="Disq",P83="Abd"),P83,(L83*1)+(M83*2)+(N83*3)+(O83*5)+P83)</f>
        <v>25</v>
      </c>
      <c r="J83" s="31">
        <f>SUM(K83:O83)</f>
        <v>13</v>
      </c>
      <c r="K83" s="5">
        <v>4</v>
      </c>
      <c r="L83" s="6">
        <v>1</v>
      </c>
      <c r="M83" s="6">
        <v>2</v>
      </c>
      <c r="N83" s="6">
        <v>5</v>
      </c>
      <c r="O83" s="6">
        <v>1</v>
      </c>
      <c r="P83" s="7"/>
      <c r="Q83" s="1"/>
      <c r="R83" s="2">
        <f>IF(G85&gt;$O$2,"HC",0)</f>
        <v>0</v>
      </c>
      <c r="T83" s="182"/>
      <c r="U83">
        <f>SUM(K83:K86)</f>
        <v>11</v>
      </c>
      <c r="V83">
        <f>SUM(L83:L86)</f>
        <v>6</v>
      </c>
      <c r="W83">
        <f>SUM(M83:M86)</f>
        <v>9</v>
      </c>
    </row>
    <row r="84" spans="1:20" ht="14.25" customHeight="1">
      <c r="A84" s="36"/>
      <c r="B84" s="33" t="s">
        <v>19</v>
      </c>
      <c r="C84" s="208" t="s">
        <v>50</v>
      </c>
      <c r="D84" s="209"/>
      <c r="E84" s="209"/>
      <c r="F84" s="30" t="s">
        <v>12</v>
      </c>
      <c r="G84" s="40">
        <v>0</v>
      </c>
      <c r="H84" s="30" t="s">
        <v>15</v>
      </c>
      <c r="I84" s="32">
        <f>IF(OR(P84="Disq",P84="Abd"),P84,(L84*1)+(M84*2)+(N84*3)+(O84*5)+P84)</f>
        <v>21</v>
      </c>
      <c r="J84" s="30">
        <f>SUM(K84:O84)</f>
        <v>13</v>
      </c>
      <c r="K84" s="8">
        <v>5</v>
      </c>
      <c r="L84" s="9">
        <v>1</v>
      </c>
      <c r="M84" s="9">
        <v>3</v>
      </c>
      <c r="N84" s="9">
        <v>3</v>
      </c>
      <c r="O84" s="9">
        <v>1</v>
      </c>
      <c r="P84" s="10"/>
      <c r="Q84" s="1"/>
      <c r="R84" s="2"/>
      <c r="T84" s="182"/>
    </row>
    <row r="85" spans="1:20" ht="14.25" customHeight="1">
      <c r="A85" s="36"/>
      <c r="B85" s="197">
        <f>VLOOKUP(B82,Attribution_des_points,2,FALSE)</f>
        <v>4</v>
      </c>
      <c r="C85" s="209"/>
      <c r="D85" s="209"/>
      <c r="E85" s="209"/>
      <c r="F85" s="30" t="s">
        <v>13</v>
      </c>
      <c r="G85" s="41">
        <v>0.6701388888888888</v>
      </c>
      <c r="H85" s="30" t="s">
        <v>16</v>
      </c>
      <c r="I85" s="32">
        <f>IF(OR(P85="Disq",P85="Abd"),P85,(L85*1)+(M85*2)+(N85*3)+(O85*5)+P85)</f>
        <v>23</v>
      </c>
      <c r="J85" s="30">
        <f>SUM(K85:O85)</f>
        <v>13</v>
      </c>
      <c r="K85" s="8">
        <v>2</v>
      </c>
      <c r="L85" s="9">
        <v>4</v>
      </c>
      <c r="M85" s="9">
        <v>4</v>
      </c>
      <c r="N85" s="9">
        <v>2</v>
      </c>
      <c r="O85" s="9">
        <v>1</v>
      </c>
      <c r="P85" s="10"/>
      <c r="Q85" s="1"/>
      <c r="T85" s="182"/>
    </row>
    <row r="86" spans="1:20" ht="14.25" customHeight="1">
      <c r="A86" s="36"/>
      <c r="B86" s="199"/>
      <c r="C86" s="210"/>
      <c r="D86" s="210"/>
      <c r="E86" s="210"/>
      <c r="F86" s="34" t="s">
        <v>27</v>
      </c>
      <c r="G86" s="42">
        <f>IF(G85=0,0,G85-G83)</f>
        <v>0.2562499999999999</v>
      </c>
      <c r="H86" s="35" t="s">
        <v>25</v>
      </c>
      <c r="I86" s="32">
        <f>IF(OR(P86="Disq",P86="Abd"),P86,(L86*1)+(M86*2)+(N86*3)+(O86*5)+P86)</f>
        <v>0</v>
      </c>
      <c r="J86" s="30">
        <f>SUM(K86:O86)</f>
        <v>0</v>
      </c>
      <c r="K86" s="11"/>
      <c r="L86" s="12"/>
      <c r="M86" s="12"/>
      <c r="N86" s="12"/>
      <c r="O86" s="12"/>
      <c r="P86" s="13"/>
      <c r="Q86" s="1"/>
      <c r="T86" s="182"/>
    </row>
    <row r="87" spans="1:20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1"/>
      <c r="T87" s="182"/>
    </row>
    <row r="88" spans="1:20" ht="39" customHeight="1">
      <c r="A88" s="36"/>
      <c r="B88" s="24" t="s">
        <v>18</v>
      </c>
      <c r="C88" s="25">
        <v>43</v>
      </c>
      <c r="D88" s="200" t="s">
        <v>44</v>
      </c>
      <c r="E88" s="201"/>
      <c r="F88" s="183" t="s">
        <v>17</v>
      </c>
      <c r="G88" s="190">
        <f>IF(SUM(J90:J93)=0,0,(SUM(L90:L93)*1+SUM(M90:M93)*2+SUM(N90:N93)*3+SUM(O90:O93)*5)/SUM(J90:J93))</f>
        <v>2.0256410256410255</v>
      </c>
      <c r="H88" s="202" t="s">
        <v>9</v>
      </c>
      <c r="I88" s="202" t="s">
        <v>10</v>
      </c>
      <c r="J88" s="192" t="s">
        <v>33</v>
      </c>
      <c r="K88" s="187" t="s">
        <v>32</v>
      </c>
      <c r="L88" s="187"/>
      <c r="M88" s="26">
        <f>R90</f>
        <v>0</v>
      </c>
      <c r="N88" s="188" t="s">
        <v>31</v>
      </c>
      <c r="O88" s="189"/>
      <c r="P88" s="27">
        <f>IF(OR(P90="Disq",P91="Disq",P92="Disq",P93="Disq",R90="HC"),"Disq",IF(OR(P90="Abd",P91="Abd",P92="Abd",P93="Abd"),"Abd",SUM(I90:I93)+M88))</f>
        <v>79</v>
      </c>
      <c r="Q88" s="1"/>
      <c r="T88" s="182">
        <f>P88</f>
        <v>79</v>
      </c>
    </row>
    <row r="89" spans="1:20" ht="14.25" customHeight="1">
      <c r="A89" s="36"/>
      <c r="B89" s="204">
        <v>13</v>
      </c>
      <c r="C89" s="28" t="s">
        <v>168</v>
      </c>
      <c r="D89" s="206" t="s">
        <v>68</v>
      </c>
      <c r="E89" s="207"/>
      <c r="F89" s="184"/>
      <c r="G89" s="191"/>
      <c r="H89" s="203"/>
      <c r="I89" s="203"/>
      <c r="J89" s="193"/>
      <c r="K89" s="29" t="s">
        <v>2</v>
      </c>
      <c r="L89" s="29" t="s">
        <v>3</v>
      </c>
      <c r="M89" s="29" t="s">
        <v>4</v>
      </c>
      <c r="N89" s="29" t="s">
        <v>5</v>
      </c>
      <c r="O89" s="29" t="s">
        <v>6</v>
      </c>
      <c r="P89" s="29" t="s">
        <v>7</v>
      </c>
      <c r="Q89" s="1"/>
      <c r="T89" s="182"/>
    </row>
    <row r="90" spans="1:23" ht="14.25" customHeight="1">
      <c r="A90" s="36"/>
      <c r="B90" s="205"/>
      <c r="C90" s="28" t="s">
        <v>71</v>
      </c>
      <c r="D90" s="207"/>
      <c r="E90" s="207"/>
      <c r="F90" s="30" t="s">
        <v>11</v>
      </c>
      <c r="G90" s="40">
        <v>0.42430555555555555</v>
      </c>
      <c r="H90" s="31" t="s">
        <v>14</v>
      </c>
      <c r="I90" s="32">
        <f>IF(OR(P90="Disq",P90="Abd"),P90,(L90*1)+(M90*2)+(N90*3)+(O90*5)+P90)</f>
        <v>22</v>
      </c>
      <c r="J90" s="31">
        <f>SUM(K90:O90)</f>
        <v>13</v>
      </c>
      <c r="K90" s="5">
        <v>4</v>
      </c>
      <c r="L90" s="6">
        <v>3</v>
      </c>
      <c r="M90" s="6">
        <v>1</v>
      </c>
      <c r="N90" s="6">
        <v>4</v>
      </c>
      <c r="O90" s="6">
        <v>1</v>
      </c>
      <c r="P90" s="7"/>
      <c r="Q90" s="1"/>
      <c r="R90" s="2">
        <f>IF(G92&gt;$O$2,"HC",0)</f>
        <v>0</v>
      </c>
      <c r="T90" s="182"/>
      <c r="U90">
        <f>SUM(K90:K93)</f>
        <v>10</v>
      </c>
      <c r="V90">
        <f>SUM(L90:L93)</f>
        <v>7</v>
      </c>
      <c r="W90">
        <f>SUM(M90:M93)</f>
        <v>4</v>
      </c>
    </row>
    <row r="91" spans="1:20" ht="14.25" customHeight="1">
      <c r="A91" s="36"/>
      <c r="B91" s="33" t="s">
        <v>19</v>
      </c>
      <c r="C91" s="208" t="s">
        <v>250</v>
      </c>
      <c r="D91" s="209"/>
      <c r="E91" s="209"/>
      <c r="F91" s="30" t="s">
        <v>12</v>
      </c>
      <c r="G91" s="40">
        <v>0</v>
      </c>
      <c r="H91" s="30" t="s">
        <v>15</v>
      </c>
      <c r="I91" s="32">
        <f>IF(OR(P91="Disq",P91="Abd"),P91,(L91*1)+(M91*2)+(N91*3)+(O91*5)+P91)</f>
        <v>22</v>
      </c>
      <c r="J91" s="30">
        <f>SUM(K91:O91)</f>
        <v>13</v>
      </c>
      <c r="K91" s="8">
        <v>4</v>
      </c>
      <c r="L91" s="9">
        <v>2</v>
      </c>
      <c r="M91" s="9">
        <v>3</v>
      </c>
      <c r="N91" s="9">
        <v>3</v>
      </c>
      <c r="O91" s="9">
        <v>1</v>
      </c>
      <c r="P91" s="10"/>
      <c r="Q91" s="1"/>
      <c r="R91" s="2"/>
      <c r="T91" s="182"/>
    </row>
    <row r="92" spans="1:20" ht="14.25" customHeight="1">
      <c r="A92" s="36"/>
      <c r="B92" s="197">
        <f>VLOOKUP(B89,Attribution_des_points,2,FALSE)</f>
        <v>3</v>
      </c>
      <c r="C92" s="209"/>
      <c r="D92" s="209"/>
      <c r="E92" s="209"/>
      <c r="F92" s="30" t="s">
        <v>13</v>
      </c>
      <c r="G92" s="41">
        <v>0.6847222222222222</v>
      </c>
      <c r="H92" s="30" t="s">
        <v>16</v>
      </c>
      <c r="I92" s="32">
        <f>IF(OR(P92="Disq",P92="Abd"),P92,(L92*1)+(M92*2)+(N92*3)+(O92*5)+P92)</f>
        <v>35</v>
      </c>
      <c r="J92" s="30">
        <f>SUM(K92:O92)</f>
        <v>13</v>
      </c>
      <c r="K92" s="8">
        <v>2</v>
      </c>
      <c r="L92" s="9">
        <v>2</v>
      </c>
      <c r="M92" s="9">
        <v>0</v>
      </c>
      <c r="N92" s="9">
        <v>6</v>
      </c>
      <c r="O92" s="9">
        <v>3</v>
      </c>
      <c r="P92" s="10"/>
      <c r="Q92" s="1"/>
      <c r="T92" s="182"/>
    </row>
    <row r="93" spans="1:20" ht="14.25" customHeight="1">
      <c r="A93" s="36"/>
      <c r="B93" s="199"/>
      <c r="C93" s="210"/>
      <c r="D93" s="210"/>
      <c r="E93" s="210"/>
      <c r="F93" s="34" t="s">
        <v>27</v>
      </c>
      <c r="G93" s="42">
        <f>IF(G92=0,0,G92-G90)</f>
        <v>0.2604166666666667</v>
      </c>
      <c r="H93" s="35" t="s">
        <v>25</v>
      </c>
      <c r="I93" s="32">
        <f>IF(OR(P93="Disq",P93="Abd"),P93,(L93*1)+(M93*2)+(N93*3)+(O93*5)+P93)</f>
        <v>0</v>
      </c>
      <c r="J93" s="30">
        <f>SUM(K93:O93)</f>
        <v>0</v>
      </c>
      <c r="K93" s="11"/>
      <c r="L93" s="12"/>
      <c r="M93" s="12"/>
      <c r="N93" s="12"/>
      <c r="O93" s="12"/>
      <c r="P93" s="13"/>
      <c r="Q93" s="1"/>
      <c r="T93" s="182"/>
    </row>
    <row r="94" spans="1:20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1"/>
      <c r="T94" s="182"/>
    </row>
    <row r="95" spans="1:20" ht="39" customHeight="1">
      <c r="A95" s="36"/>
      <c r="B95" s="24" t="s">
        <v>18</v>
      </c>
      <c r="C95" s="25">
        <v>40</v>
      </c>
      <c r="D95" s="200" t="s">
        <v>83</v>
      </c>
      <c r="E95" s="201"/>
      <c r="F95" s="183" t="s">
        <v>17</v>
      </c>
      <c r="G95" s="190">
        <f>IF(SUM(J97:J100)=0,0,(SUM(L97:L100)*1+SUM(M97:M100)*2+SUM(N97:N100)*3+SUM(O97:O100)*5)/SUM(J97:J100))</f>
        <v>3.0256410256410255</v>
      </c>
      <c r="H95" s="202" t="s">
        <v>9</v>
      </c>
      <c r="I95" s="202" t="s">
        <v>10</v>
      </c>
      <c r="J95" s="192" t="s">
        <v>33</v>
      </c>
      <c r="K95" s="187" t="s">
        <v>32</v>
      </c>
      <c r="L95" s="187"/>
      <c r="M95" s="26">
        <f>R97</f>
        <v>0</v>
      </c>
      <c r="N95" s="188" t="s">
        <v>31</v>
      </c>
      <c r="O95" s="189"/>
      <c r="P95" s="27">
        <f>IF(OR(P97="Disq",P98="Disq",P99="Disq",P100="Disq",R97="HC"),"Disq",IF(OR(P97="Abd",P98="Abd",P99="Abd",P100="Abd"),"Abd",SUM(I97:I100)+M95))</f>
        <v>118</v>
      </c>
      <c r="Q95" s="1"/>
      <c r="T95" s="182">
        <f>P95</f>
        <v>118</v>
      </c>
    </row>
    <row r="96" spans="1:20" ht="14.25" customHeight="1">
      <c r="A96" s="36"/>
      <c r="B96" s="204">
        <v>14</v>
      </c>
      <c r="C96" s="28" t="s">
        <v>246</v>
      </c>
      <c r="D96" s="206" t="s">
        <v>51</v>
      </c>
      <c r="E96" s="207"/>
      <c r="F96" s="184"/>
      <c r="G96" s="191"/>
      <c r="H96" s="203"/>
      <c r="I96" s="203"/>
      <c r="J96" s="193"/>
      <c r="K96" s="29" t="s">
        <v>2</v>
      </c>
      <c r="L96" s="29" t="s">
        <v>3</v>
      </c>
      <c r="M96" s="29" t="s">
        <v>4</v>
      </c>
      <c r="N96" s="29" t="s">
        <v>5</v>
      </c>
      <c r="O96" s="29" t="s">
        <v>6</v>
      </c>
      <c r="P96" s="29" t="s">
        <v>7</v>
      </c>
      <c r="Q96" s="1"/>
      <c r="T96" s="182"/>
    </row>
    <row r="97" spans="1:23" ht="14.25" customHeight="1">
      <c r="A97" s="36"/>
      <c r="B97" s="205"/>
      <c r="C97" s="28" t="s">
        <v>41</v>
      </c>
      <c r="D97" s="207"/>
      <c r="E97" s="207"/>
      <c r="F97" s="30" t="s">
        <v>11</v>
      </c>
      <c r="G97" s="40">
        <v>0.3854166666666667</v>
      </c>
      <c r="H97" s="31" t="s">
        <v>14</v>
      </c>
      <c r="I97" s="32">
        <f>IF(OR(P97="Disq",P97="Abd"),P97,(L97*1)+(M97*2)+(N97*3)+(O97*5)+P97)</f>
        <v>38</v>
      </c>
      <c r="J97" s="31">
        <f>SUM(K97:O97)</f>
        <v>13</v>
      </c>
      <c r="K97" s="5">
        <v>0</v>
      </c>
      <c r="L97" s="6">
        <v>3</v>
      </c>
      <c r="M97" s="6">
        <v>1</v>
      </c>
      <c r="N97" s="6">
        <v>6</v>
      </c>
      <c r="O97" s="6">
        <v>3</v>
      </c>
      <c r="P97" s="7"/>
      <c r="Q97" s="1"/>
      <c r="R97" s="2">
        <f>IF(G99&gt;$O$2,"HC",0)</f>
        <v>0</v>
      </c>
      <c r="T97" s="182"/>
      <c r="U97">
        <f>SUM(K97:K100)</f>
        <v>1</v>
      </c>
      <c r="V97">
        <f>SUM(L97:L100)</f>
        <v>8</v>
      </c>
      <c r="W97">
        <f>SUM(M97:M100)</f>
        <v>4</v>
      </c>
    </row>
    <row r="98" spans="1:20" ht="14.25" customHeight="1">
      <c r="A98" s="36"/>
      <c r="B98" s="33" t="s">
        <v>19</v>
      </c>
      <c r="C98" s="208" t="s">
        <v>49</v>
      </c>
      <c r="D98" s="209"/>
      <c r="E98" s="209"/>
      <c r="F98" s="30" t="s">
        <v>12</v>
      </c>
      <c r="G98" s="40">
        <v>0</v>
      </c>
      <c r="H98" s="30" t="s">
        <v>15</v>
      </c>
      <c r="I98" s="32">
        <f>IF(OR(P98="Disq",P98="Abd"),P98,(L98*1)+(M98*2)+(N98*3)+(O98*5)+P98)</f>
        <v>41</v>
      </c>
      <c r="J98" s="30">
        <f>SUM(K98:O98)</f>
        <v>13</v>
      </c>
      <c r="K98" s="8">
        <v>1</v>
      </c>
      <c r="L98" s="9">
        <v>2</v>
      </c>
      <c r="M98" s="9">
        <v>1</v>
      </c>
      <c r="N98" s="9">
        <v>4</v>
      </c>
      <c r="O98" s="9">
        <v>5</v>
      </c>
      <c r="P98" s="10"/>
      <c r="Q98" s="1"/>
      <c r="R98" s="2"/>
      <c r="T98" s="182"/>
    </row>
    <row r="99" spans="1:20" ht="14.25" customHeight="1">
      <c r="A99" s="36"/>
      <c r="B99" s="197">
        <f>VLOOKUP(B96,Attribution_des_points,2,FALSE)</f>
        <v>2</v>
      </c>
      <c r="C99" s="209"/>
      <c r="D99" s="209"/>
      <c r="E99" s="209"/>
      <c r="F99" s="30" t="s">
        <v>13</v>
      </c>
      <c r="G99" s="41">
        <v>0.6354166666666666</v>
      </c>
      <c r="H99" s="30" t="s">
        <v>16</v>
      </c>
      <c r="I99" s="32">
        <f>IF(OR(P99="Disq",P99="Abd"),P99,(L99*1)+(M99*2)+(N99*3)+(O99*5)+P99)</f>
        <v>39</v>
      </c>
      <c r="J99" s="30">
        <f>SUM(K99:O99)</f>
        <v>13</v>
      </c>
      <c r="K99" s="8">
        <v>0</v>
      </c>
      <c r="L99" s="9">
        <v>3</v>
      </c>
      <c r="M99" s="9">
        <v>2</v>
      </c>
      <c r="N99" s="9">
        <v>4</v>
      </c>
      <c r="O99" s="9">
        <v>4</v>
      </c>
      <c r="P99" s="10"/>
      <c r="Q99" s="1"/>
      <c r="T99" s="182"/>
    </row>
    <row r="100" spans="1:20" ht="14.25" customHeight="1">
      <c r="A100" s="36"/>
      <c r="B100" s="199"/>
      <c r="C100" s="210"/>
      <c r="D100" s="210"/>
      <c r="E100" s="210"/>
      <c r="F100" s="34" t="s">
        <v>27</v>
      </c>
      <c r="G100" s="42">
        <f>IF(G99=0,0,G99-G97)</f>
        <v>0.24999999999999994</v>
      </c>
      <c r="H100" s="35" t="s">
        <v>25</v>
      </c>
      <c r="I100" s="32">
        <f>IF(OR(P100="Disq",P100="Abd"),P100,(L100*1)+(M100*2)+(N100*3)+(O100*5)+P100)</f>
        <v>0</v>
      </c>
      <c r="J100" s="30">
        <f>SUM(K100:O100)</f>
        <v>0</v>
      </c>
      <c r="K100" s="11"/>
      <c r="L100" s="12"/>
      <c r="M100" s="12"/>
      <c r="N100" s="12"/>
      <c r="O100" s="12"/>
      <c r="P100" s="13"/>
      <c r="Q100" s="1"/>
      <c r="T100" s="182"/>
    </row>
    <row r="101" spans="1:20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1"/>
      <c r="T101" s="182"/>
    </row>
    <row r="102" spans="1:20" ht="39" customHeight="1">
      <c r="A102" s="36"/>
      <c r="B102" s="24" t="s">
        <v>18</v>
      </c>
      <c r="C102" s="25">
        <v>37</v>
      </c>
      <c r="D102" s="200" t="s">
        <v>66</v>
      </c>
      <c r="E102" s="201"/>
      <c r="F102" s="183" t="s">
        <v>17</v>
      </c>
      <c r="G102" s="190">
        <f>IF(SUM(J104:J107)=0,0,(SUM(L104:L107)*1+SUM(M104:M107)*2+SUM(N104:N107)*3+SUM(O104:O107)*5)/SUM(J104:J107))</f>
        <v>3.076923076923077</v>
      </c>
      <c r="H102" s="202" t="s">
        <v>9</v>
      </c>
      <c r="I102" s="202" t="s">
        <v>10</v>
      </c>
      <c r="J102" s="192" t="s">
        <v>33</v>
      </c>
      <c r="K102" s="187" t="s">
        <v>32</v>
      </c>
      <c r="L102" s="187"/>
      <c r="M102" s="26">
        <f>R104</f>
        <v>0</v>
      </c>
      <c r="N102" s="188" t="s">
        <v>31</v>
      </c>
      <c r="O102" s="189"/>
      <c r="P102" s="27">
        <f>IF(OR(P104="Disq",P105="Disq",P106="Disq",P107="Disq",R104="HC"),"Disq",IF(OR(P104="Abd",P105="Abd",P106="Abd",P107="Abd"),"Abd",SUM(I104:I107)+M102))</f>
        <v>120</v>
      </c>
      <c r="Q102" s="1"/>
      <c r="T102" s="182">
        <f>P102</f>
        <v>120</v>
      </c>
    </row>
    <row r="103" spans="1:20" ht="14.25" customHeight="1">
      <c r="A103" s="36"/>
      <c r="B103" s="204">
        <v>15</v>
      </c>
      <c r="C103" s="28" t="s">
        <v>289</v>
      </c>
      <c r="D103" s="206" t="s">
        <v>288</v>
      </c>
      <c r="E103" s="207"/>
      <c r="F103" s="184"/>
      <c r="G103" s="191"/>
      <c r="H103" s="203"/>
      <c r="I103" s="203"/>
      <c r="J103" s="193"/>
      <c r="K103" s="29" t="s">
        <v>2</v>
      </c>
      <c r="L103" s="29" t="s">
        <v>3</v>
      </c>
      <c r="M103" s="29" t="s">
        <v>4</v>
      </c>
      <c r="N103" s="29" t="s">
        <v>5</v>
      </c>
      <c r="O103" s="29" t="s">
        <v>6</v>
      </c>
      <c r="P103" s="29" t="s">
        <v>7</v>
      </c>
      <c r="Q103" s="1"/>
      <c r="T103" s="182"/>
    </row>
    <row r="104" spans="1:23" ht="14.25" customHeight="1">
      <c r="A104" s="36"/>
      <c r="B104" s="205"/>
      <c r="C104" s="28" t="s">
        <v>41</v>
      </c>
      <c r="D104" s="207"/>
      <c r="E104" s="207"/>
      <c r="F104" s="30" t="s">
        <v>11</v>
      </c>
      <c r="G104" s="40">
        <v>0.3763888888888889</v>
      </c>
      <c r="H104" s="31" t="s">
        <v>14</v>
      </c>
      <c r="I104" s="32">
        <f>IF(OR(P104="Disq",P104="Abd"),P104,(L104*1)+(M104*2)+(N104*3)+(O104*5)+P104)</f>
        <v>42</v>
      </c>
      <c r="J104" s="31">
        <f>SUM(K104:O104)</f>
        <v>13</v>
      </c>
      <c r="K104" s="5">
        <v>0</v>
      </c>
      <c r="L104" s="6">
        <v>1</v>
      </c>
      <c r="M104" s="6">
        <v>1</v>
      </c>
      <c r="N104" s="6">
        <v>8</v>
      </c>
      <c r="O104" s="6">
        <v>3</v>
      </c>
      <c r="P104" s="7"/>
      <c r="Q104" s="1"/>
      <c r="R104" s="2">
        <f>IF(G106&gt;$O$2,"HC",0)</f>
        <v>0</v>
      </c>
      <c r="T104" s="182"/>
      <c r="U104">
        <f>SUM(K104:K107)</f>
        <v>1</v>
      </c>
      <c r="V104">
        <f>SUM(L104:L107)</f>
        <v>3</v>
      </c>
      <c r="W104">
        <f>SUM(M104:M107)</f>
        <v>4</v>
      </c>
    </row>
    <row r="105" spans="1:20" ht="14.25" customHeight="1">
      <c r="A105" s="36"/>
      <c r="B105" s="33" t="s">
        <v>19</v>
      </c>
      <c r="C105" s="208" t="s">
        <v>40</v>
      </c>
      <c r="D105" s="209"/>
      <c r="E105" s="209"/>
      <c r="F105" s="30" t="s">
        <v>12</v>
      </c>
      <c r="G105" s="40">
        <v>0</v>
      </c>
      <c r="H105" s="30" t="s">
        <v>15</v>
      </c>
      <c r="I105" s="32">
        <f>IF(OR(P105="Disq",P105="Abd"),P105,(L105*1)+(M105*2)+(N105*3)+(O105*5)+P105)</f>
        <v>41</v>
      </c>
      <c r="J105" s="30">
        <f>SUM(K105:O105)</f>
        <v>13</v>
      </c>
      <c r="K105" s="8">
        <v>0</v>
      </c>
      <c r="L105" s="9">
        <v>1</v>
      </c>
      <c r="M105" s="9">
        <v>0</v>
      </c>
      <c r="N105" s="9">
        <v>10</v>
      </c>
      <c r="O105" s="9">
        <v>2</v>
      </c>
      <c r="P105" s="10"/>
      <c r="Q105" s="1"/>
      <c r="R105" s="2"/>
      <c r="T105" s="182"/>
    </row>
    <row r="106" spans="1:20" ht="14.25" customHeight="1">
      <c r="A106" s="36"/>
      <c r="B106" s="197">
        <f>VLOOKUP(B103,Attribution_des_points,2,FALSE)</f>
        <v>1</v>
      </c>
      <c r="C106" s="209"/>
      <c r="D106" s="209"/>
      <c r="E106" s="209"/>
      <c r="F106" s="30" t="s">
        <v>13</v>
      </c>
      <c r="G106" s="41">
        <v>0.611111111111111</v>
      </c>
      <c r="H106" s="30" t="s">
        <v>16</v>
      </c>
      <c r="I106" s="32">
        <f>IF(OR(P106="Disq",P106="Abd"),P106,(L106*1)+(M106*2)+(N106*3)+(O106*5)+P106)</f>
        <v>37</v>
      </c>
      <c r="J106" s="30">
        <f>SUM(K106:O106)</f>
        <v>13</v>
      </c>
      <c r="K106" s="8">
        <v>1</v>
      </c>
      <c r="L106" s="9">
        <v>1</v>
      </c>
      <c r="M106" s="9">
        <v>3</v>
      </c>
      <c r="N106" s="9">
        <v>5</v>
      </c>
      <c r="O106" s="9">
        <v>3</v>
      </c>
      <c r="P106" s="10"/>
      <c r="Q106" s="1"/>
      <c r="T106" s="182"/>
    </row>
    <row r="107" spans="1:20" ht="14.25" customHeight="1">
      <c r="A107" s="36"/>
      <c r="B107" s="199"/>
      <c r="C107" s="210"/>
      <c r="D107" s="210"/>
      <c r="E107" s="210"/>
      <c r="F107" s="34" t="s">
        <v>27</v>
      </c>
      <c r="G107" s="42">
        <f>IF(G106=0,0,G106-G104)</f>
        <v>0.23472222222222217</v>
      </c>
      <c r="H107" s="35" t="s">
        <v>25</v>
      </c>
      <c r="I107" s="32">
        <f>IF(OR(P107="Disq",P107="Abd"),P107,(L107*1)+(M107*2)+(N107*3)+(O107*5)+P107)</f>
        <v>0</v>
      </c>
      <c r="J107" s="30">
        <f>SUM(K107:O107)</f>
        <v>0</v>
      </c>
      <c r="K107" s="11"/>
      <c r="L107" s="12"/>
      <c r="M107" s="12"/>
      <c r="N107" s="12"/>
      <c r="O107" s="12"/>
      <c r="P107" s="13"/>
      <c r="Q107" s="1"/>
      <c r="T107" s="182"/>
    </row>
    <row r="108" spans="1:20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1"/>
      <c r="T108" s="182"/>
    </row>
  </sheetData>
  <sheetProtection password="CC71" sheet="1" objects="1" scenarios="1" selectLockedCells="1" sort="0" autoFilter="0"/>
  <mergeCells count="198">
    <mergeCell ref="B2:E2"/>
    <mergeCell ref="H2:M2"/>
    <mergeCell ref="O2:P2"/>
    <mergeCell ref="D4:E4"/>
    <mergeCell ref="F4:F5"/>
    <mergeCell ref="G4:G5"/>
    <mergeCell ref="H4:H5"/>
    <mergeCell ref="I4:I5"/>
    <mergeCell ref="J4:J5"/>
    <mergeCell ref="K4:L4"/>
    <mergeCell ref="N4:O4"/>
    <mergeCell ref="T4:T10"/>
    <mergeCell ref="B5:B6"/>
    <mergeCell ref="D5:E6"/>
    <mergeCell ref="C7:E9"/>
    <mergeCell ref="B8:B9"/>
    <mergeCell ref="C35:E37"/>
    <mergeCell ref="B36:B37"/>
    <mergeCell ref="D33:E34"/>
    <mergeCell ref="B33:B34"/>
    <mergeCell ref="J32:J33"/>
    <mergeCell ref="I32:I33"/>
    <mergeCell ref="H32:H33"/>
    <mergeCell ref="G32:G33"/>
    <mergeCell ref="F32:F33"/>
    <mergeCell ref="B40:B41"/>
    <mergeCell ref="D40:E41"/>
    <mergeCell ref="C42:E44"/>
    <mergeCell ref="B43:B44"/>
    <mergeCell ref="N32:O32"/>
    <mergeCell ref="K32:L32"/>
    <mergeCell ref="D32:E32"/>
    <mergeCell ref="D39:E39"/>
    <mergeCell ref="F39:F40"/>
    <mergeCell ref="G39:G40"/>
    <mergeCell ref="B75:B76"/>
    <mergeCell ref="D75:E76"/>
    <mergeCell ref="C77:E79"/>
    <mergeCell ref="B78:B79"/>
    <mergeCell ref="D74:E74"/>
    <mergeCell ref="F74:F75"/>
    <mergeCell ref="G46:G47"/>
    <mergeCell ref="H46:H47"/>
    <mergeCell ref="I46:I47"/>
    <mergeCell ref="J46:J47"/>
    <mergeCell ref="K74:L74"/>
    <mergeCell ref="N74:O74"/>
    <mergeCell ref="G74:G75"/>
    <mergeCell ref="H74:H75"/>
    <mergeCell ref="I74:I75"/>
    <mergeCell ref="J74:J75"/>
    <mergeCell ref="B47:B48"/>
    <mergeCell ref="D47:E48"/>
    <mergeCell ref="C49:E51"/>
    <mergeCell ref="B50:B51"/>
    <mergeCell ref="D46:E46"/>
    <mergeCell ref="F46:F47"/>
    <mergeCell ref="H11:H12"/>
    <mergeCell ref="I11:I12"/>
    <mergeCell ref="J11:J12"/>
    <mergeCell ref="K46:L46"/>
    <mergeCell ref="N46:O46"/>
    <mergeCell ref="T46:T52"/>
    <mergeCell ref="N39:O39"/>
    <mergeCell ref="T39:T45"/>
    <mergeCell ref="H39:H40"/>
    <mergeCell ref="I39:I40"/>
    <mergeCell ref="K11:L11"/>
    <mergeCell ref="N11:O11"/>
    <mergeCell ref="T11:T17"/>
    <mergeCell ref="B12:B13"/>
    <mergeCell ref="D12:E13"/>
    <mergeCell ref="C14:E16"/>
    <mergeCell ref="B15:B16"/>
    <mergeCell ref="D11:E11"/>
    <mergeCell ref="F11:F12"/>
    <mergeCell ref="G11:G12"/>
    <mergeCell ref="T102:T108"/>
    <mergeCell ref="B103:B104"/>
    <mergeCell ref="D103:E104"/>
    <mergeCell ref="C105:E107"/>
    <mergeCell ref="B106:B107"/>
    <mergeCell ref="D102:E102"/>
    <mergeCell ref="F102:F103"/>
    <mergeCell ref="G102:G103"/>
    <mergeCell ref="H102:H103"/>
    <mergeCell ref="I102:I103"/>
    <mergeCell ref="G53:G54"/>
    <mergeCell ref="H53:H54"/>
    <mergeCell ref="I53:I54"/>
    <mergeCell ref="J53:J54"/>
    <mergeCell ref="K102:L102"/>
    <mergeCell ref="N102:O102"/>
    <mergeCell ref="J102:J103"/>
    <mergeCell ref="B54:B55"/>
    <mergeCell ref="D54:E55"/>
    <mergeCell ref="C56:E58"/>
    <mergeCell ref="B57:B58"/>
    <mergeCell ref="D53:E53"/>
    <mergeCell ref="F53:F54"/>
    <mergeCell ref="H95:H96"/>
    <mergeCell ref="I95:I96"/>
    <mergeCell ref="J95:J96"/>
    <mergeCell ref="K53:L53"/>
    <mergeCell ref="N53:O53"/>
    <mergeCell ref="T53:T59"/>
    <mergeCell ref="T74:T80"/>
    <mergeCell ref="K95:L95"/>
    <mergeCell ref="N95:O95"/>
    <mergeCell ref="T95:T101"/>
    <mergeCell ref="B96:B97"/>
    <mergeCell ref="D96:E97"/>
    <mergeCell ref="C98:E100"/>
    <mergeCell ref="B99:B100"/>
    <mergeCell ref="D95:E95"/>
    <mergeCell ref="F95:F96"/>
    <mergeCell ref="G95:G96"/>
    <mergeCell ref="B82:B83"/>
    <mergeCell ref="D82:E83"/>
    <mergeCell ref="C84:E86"/>
    <mergeCell ref="B85:B86"/>
    <mergeCell ref="D81:E81"/>
    <mergeCell ref="F81:F82"/>
    <mergeCell ref="G60:G61"/>
    <mergeCell ref="H60:H61"/>
    <mergeCell ref="I60:I61"/>
    <mergeCell ref="J60:J61"/>
    <mergeCell ref="K81:L81"/>
    <mergeCell ref="N81:O81"/>
    <mergeCell ref="G81:G82"/>
    <mergeCell ref="H81:H82"/>
    <mergeCell ref="I81:I82"/>
    <mergeCell ref="J81:J82"/>
    <mergeCell ref="B61:B62"/>
    <mergeCell ref="D61:E62"/>
    <mergeCell ref="C63:E65"/>
    <mergeCell ref="B64:B65"/>
    <mergeCell ref="D60:E60"/>
    <mergeCell ref="F60:F61"/>
    <mergeCell ref="H88:H89"/>
    <mergeCell ref="I88:I89"/>
    <mergeCell ref="J88:J89"/>
    <mergeCell ref="K60:L60"/>
    <mergeCell ref="N60:O60"/>
    <mergeCell ref="T60:T66"/>
    <mergeCell ref="T81:T87"/>
    <mergeCell ref="K88:L88"/>
    <mergeCell ref="N88:O88"/>
    <mergeCell ref="T88:T94"/>
    <mergeCell ref="B89:B90"/>
    <mergeCell ref="D89:E90"/>
    <mergeCell ref="C91:E93"/>
    <mergeCell ref="B92:B93"/>
    <mergeCell ref="D88:E88"/>
    <mergeCell ref="F88:F89"/>
    <mergeCell ref="G88:G89"/>
    <mergeCell ref="B26:B27"/>
    <mergeCell ref="D26:E27"/>
    <mergeCell ref="C28:E30"/>
    <mergeCell ref="B29:B30"/>
    <mergeCell ref="D25:E25"/>
    <mergeCell ref="F25:F26"/>
    <mergeCell ref="G67:G68"/>
    <mergeCell ref="H67:H68"/>
    <mergeCell ref="I67:I68"/>
    <mergeCell ref="J67:J68"/>
    <mergeCell ref="K25:L25"/>
    <mergeCell ref="N25:O25"/>
    <mergeCell ref="G25:G26"/>
    <mergeCell ref="H25:H26"/>
    <mergeCell ref="I25:I26"/>
    <mergeCell ref="J25:J26"/>
    <mergeCell ref="B68:B69"/>
    <mergeCell ref="D68:E69"/>
    <mergeCell ref="C70:E72"/>
    <mergeCell ref="B71:B72"/>
    <mergeCell ref="D67:E67"/>
    <mergeCell ref="F67:F68"/>
    <mergeCell ref="H18:H19"/>
    <mergeCell ref="I18:I19"/>
    <mergeCell ref="J18:J19"/>
    <mergeCell ref="K67:L67"/>
    <mergeCell ref="N67:O67"/>
    <mergeCell ref="T67:T73"/>
    <mergeCell ref="T25:T31"/>
    <mergeCell ref="J39:J40"/>
    <mergeCell ref="K39:L39"/>
    <mergeCell ref="T32:T38"/>
    <mergeCell ref="K18:L18"/>
    <mergeCell ref="N18:O18"/>
    <mergeCell ref="T18:T24"/>
    <mergeCell ref="B19:B20"/>
    <mergeCell ref="D19:E20"/>
    <mergeCell ref="C21:E23"/>
    <mergeCell ref="B22:B23"/>
    <mergeCell ref="D18:E18"/>
    <mergeCell ref="F18:F19"/>
    <mergeCell ref="G18:G19"/>
  </mergeCells>
  <dataValidations count="1">
    <dataValidation type="list" allowBlank="1" showDropDown="1" showInputMessage="1" showErrorMessage="1" sqref="J83:J86 J97:J100 J76:J79 J104:J107 J90:J93 J6:J9 J13:J16 J69:J72 J27:J30 J20:J23 J34:J37 J41:J44 J48:J51 J55:J58 J62:J65">
      <formula1>"0,1,2,3,5"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0" horizontalDpi="600" verticalDpi="600" orientation="landscape" paperSize="9" scale="84" r:id="rId1"/>
  <headerFooter>
    <oddHeader>&amp;L37eme TRIAL DE LA BRESSE&amp;Rle 11/09/2106</oddHeader>
  </headerFooter>
  <rowBreaks count="3" manualBreakCount="3">
    <brk id="31" max="255" man="1"/>
    <brk id="59" max="255" man="1"/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W87"/>
  <sheetViews>
    <sheetView showGridLines="0" view="pageBreakPreview" zoomScale="60" zoomScalePageLayoutView="0" workbookViewId="0" topLeftCell="A37">
      <selection activeCell="G6" sqref="G6"/>
    </sheetView>
  </sheetViews>
  <sheetFormatPr defaultColWidth="11.421875" defaultRowHeight="12.75"/>
  <cols>
    <col min="1" max="1" width="3.7109375" style="0" customWidth="1"/>
    <col min="2" max="2" width="10.7109375" style="0" customWidth="1"/>
    <col min="3" max="3" width="18.7109375" style="0" customWidth="1"/>
    <col min="4" max="5" width="15.7109375" style="0" customWidth="1"/>
    <col min="6" max="6" width="16.7109375" style="0" customWidth="1"/>
    <col min="7" max="7" width="15.7109375" style="0" customWidth="1"/>
    <col min="8" max="10" width="6.7109375" style="0" customWidth="1"/>
    <col min="11" max="15" width="8.7109375" style="0" customWidth="1"/>
    <col min="16" max="16" width="9.7109375" style="0" customWidth="1"/>
    <col min="17" max="17" width="3.7109375" style="0" customWidth="1"/>
    <col min="18" max="19" width="6.421875" style="0" hidden="1" customWidth="1"/>
    <col min="20" max="23" width="5.7109375" style="0" hidden="1" customWidth="1"/>
    <col min="24" max="33" width="5.7109375" style="0" customWidth="1"/>
  </cols>
  <sheetData>
    <row r="1" spans="1:17" ht="9.75" customHeight="1">
      <c r="A1" s="36"/>
      <c r="B1" s="36"/>
      <c r="C1" s="36"/>
      <c r="D1" s="36"/>
      <c r="E1" s="36"/>
      <c r="F1" s="36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30" customHeight="1">
      <c r="A2" s="36"/>
      <c r="B2" s="197" t="s">
        <v>30</v>
      </c>
      <c r="C2" s="197"/>
      <c r="D2" s="197"/>
      <c r="E2" s="198"/>
      <c r="F2" s="76" t="s">
        <v>22</v>
      </c>
      <c r="G2" s="75"/>
      <c r="H2" s="194" t="s">
        <v>262</v>
      </c>
      <c r="I2" s="195"/>
      <c r="J2" s="195"/>
      <c r="K2" s="195"/>
      <c r="L2" s="195"/>
      <c r="M2" s="196"/>
      <c r="N2" s="113"/>
      <c r="O2" s="185">
        <f>'Données Courses'!E6</f>
        <v>0.7291666666666666</v>
      </c>
      <c r="P2" s="186"/>
      <c r="Q2" s="1"/>
      <c r="S2">
        <f>COUNTA(T:T)</f>
        <v>12</v>
      </c>
      <c r="T2" s="3"/>
    </row>
    <row r="3" spans="1:17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"/>
    </row>
    <row r="4" spans="1:20" ht="39" customHeight="1">
      <c r="A4" s="36"/>
      <c r="B4" s="24" t="s">
        <v>18</v>
      </c>
      <c r="C4" s="25">
        <v>76</v>
      </c>
      <c r="D4" s="200" t="s">
        <v>234</v>
      </c>
      <c r="E4" s="201"/>
      <c r="F4" s="183" t="s">
        <v>17</v>
      </c>
      <c r="G4" s="190">
        <f>IF(SUM(J6:J9)=0,0,(SUM(L6:L9)*1+SUM(M6:M9)*2+SUM(N6:N9)*3+SUM(O6:O9)*5)/SUM(J6:J9))</f>
        <v>0.5128205128205128</v>
      </c>
      <c r="H4" s="202" t="s">
        <v>9</v>
      </c>
      <c r="I4" s="202" t="s">
        <v>10</v>
      </c>
      <c r="J4" s="192" t="s">
        <v>33</v>
      </c>
      <c r="K4" s="187" t="s">
        <v>32</v>
      </c>
      <c r="L4" s="187"/>
      <c r="M4" s="26">
        <f>R6</f>
        <v>0</v>
      </c>
      <c r="N4" s="188" t="s">
        <v>31</v>
      </c>
      <c r="O4" s="189"/>
      <c r="P4" s="27">
        <f>IF(OR(P6="Disq",P7="Disq",P8="Disq",P9="Disq",R6="HC"),"Disq",IF(OR(P6="Abd",P7="Abd",P8="Abd",P9="Abd"),"Abd",SUM(I6:I9)+M4))</f>
        <v>20</v>
      </c>
      <c r="Q4" s="1"/>
      <c r="T4" s="182">
        <f>P4</f>
        <v>20</v>
      </c>
    </row>
    <row r="5" spans="1:20" ht="14.25" customHeight="1">
      <c r="A5" s="36"/>
      <c r="B5" s="204">
        <v>1</v>
      </c>
      <c r="C5" s="28" t="s">
        <v>241</v>
      </c>
      <c r="D5" s="206" t="s">
        <v>235</v>
      </c>
      <c r="E5" s="207"/>
      <c r="F5" s="184"/>
      <c r="G5" s="191"/>
      <c r="H5" s="203"/>
      <c r="I5" s="203"/>
      <c r="J5" s="193"/>
      <c r="K5" s="29" t="s">
        <v>2</v>
      </c>
      <c r="L5" s="29" t="s">
        <v>3</v>
      </c>
      <c r="M5" s="29" t="s">
        <v>4</v>
      </c>
      <c r="N5" s="29" t="s">
        <v>5</v>
      </c>
      <c r="O5" s="29" t="s">
        <v>6</v>
      </c>
      <c r="P5" s="29" t="s">
        <v>7</v>
      </c>
      <c r="Q5" s="1"/>
      <c r="T5" s="182"/>
    </row>
    <row r="6" spans="1:23" ht="14.25" customHeight="1">
      <c r="A6" s="36"/>
      <c r="B6" s="205"/>
      <c r="C6" s="28" t="s">
        <v>41</v>
      </c>
      <c r="D6" s="207"/>
      <c r="E6" s="207"/>
      <c r="F6" s="30" t="s">
        <v>11</v>
      </c>
      <c r="G6" s="40">
        <v>0.3965277777777778</v>
      </c>
      <c r="H6" s="31" t="s">
        <v>14</v>
      </c>
      <c r="I6" s="32">
        <f>IF(OR(P6="Disq",P6="Abd"),P6,(L6*1)+(M6*2)+(N6*3)+(O6*5)+P6)</f>
        <v>4</v>
      </c>
      <c r="J6" s="31">
        <f>SUM(K6:O6)</f>
        <v>13</v>
      </c>
      <c r="K6" s="5">
        <v>9</v>
      </c>
      <c r="L6" s="6">
        <v>4</v>
      </c>
      <c r="M6" s="6"/>
      <c r="N6" s="6"/>
      <c r="O6" s="6"/>
      <c r="P6" s="7"/>
      <c r="Q6" s="1"/>
      <c r="R6" s="2">
        <f>IF(G8&gt;$O$2,"HC",0)</f>
        <v>0</v>
      </c>
      <c r="T6" s="182"/>
      <c r="U6">
        <f>SUM(K6:K9)</f>
        <v>26</v>
      </c>
      <c r="V6">
        <f>SUM(L6:L9)</f>
        <v>10</v>
      </c>
      <c r="W6">
        <f>SUM(M6:M9)</f>
        <v>1</v>
      </c>
    </row>
    <row r="7" spans="1:20" ht="14.25" customHeight="1">
      <c r="A7" s="36"/>
      <c r="B7" s="33" t="s">
        <v>19</v>
      </c>
      <c r="C7" s="208" t="s">
        <v>50</v>
      </c>
      <c r="D7" s="209"/>
      <c r="E7" s="209"/>
      <c r="F7" s="30" t="s">
        <v>12</v>
      </c>
      <c r="G7" s="40">
        <v>0</v>
      </c>
      <c r="H7" s="30" t="s">
        <v>15</v>
      </c>
      <c r="I7" s="32">
        <f>IF(OR(P7="Disq",P7="Abd"),P7,(L7*1)+(M7*2)+(N7*3)+(O7*5)+P7)</f>
        <v>10</v>
      </c>
      <c r="J7" s="30">
        <f>SUM(K7:O7)</f>
        <v>13</v>
      </c>
      <c r="K7" s="8">
        <v>8</v>
      </c>
      <c r="L7" s="9">
        <v>3</v>
      </c>
      <c r="M7" s="9">
        <v>1</v>
      </c>
      <c r="N7" s="9">
        <v>0</v>
      </c>
      <c r="O7" s="9">
        <v>1</v>
      </c>
      <c r="P7" s="10"/>
      <c r="Q7" s="1"/>
      <c r="R7" s="2"/>
      <c r="T7" s="182"/>
    </row>
    <row r="8" spans="1:20" ht="14.25" customHeight="1">
      <c r="A8" s="36"/>
      <c r="B8" s="197">
        <f>VLOOKUP(B5,Attribution_des_points,2,FALSE)</f>
        <v>20</v>
      </c>
      <c r="C8" s="209"/>
      <c r="D8" s="209"/>
      <c r="E8" s="209"/>
      <c r="F8" s="30" t="s">
        <v>13</v>
      </c>
      <c r="G8" s="41">
        <v>0.6770833333333334</v>
      </c>
      <c r="H8" s="30" t="s">
        <v>16</v>
      </c>
      <c r="I8" s="32">
        <f>IF(OR(P8="Disq",P8="Abd"),P8,(L8*1)+(M8*2)+(N8*3)+(O8*5)+P8)</f>
        <v>6</v>
      </c>
      <c r="J8" s="30">
        <f>SUM(K8:O8)</f>
        <v>13</v>
      </c>
      <c r="K8" s="8">
        <v>9</v>
      </c>
      <c r="L8" s="9">
        <v>3</v>
      </c>
      <c r="M8" s="9">
        <v>0</v>
      </c>
      <c r="N8" s="9">
        <v>1</v>
      </c>
      <c r="O8" s="9"/>
      <c r="P8" s="10"/>
      <c r="Q8" s="1"/>
      <c r="T8" s="182"/>
    </row>
    <row r="9" spans="1:20" ht="14.25" customHeight="1">
      <c r="A9" s="36"/>
      <c r="B9" s="199"/>
      <c r="C9" s="210"/>
      <c r="D9" s="210"/>
      <c r="E9" s="210"/>
      <c r="F9" s="34" t="s">
        <v>27</v>
      </c>
      <c r="G9" s="42">
        <f>IF(G8=0,0,G8-G6)</f>
        <v>0.28055555555555556</v>
      </c>
      <c r="H9" s="35" t="s">
        <v>25</v>
      </c>
      <c r="I9" s="32">
        <f>IF(OR(P9="Disq",P9="Abd"),P9,(L9*1)+(M9*2)+(N9*3)+(O9*5)+P9)</f>
        <v>0</v>
      </c>
      <c r="J9" s="30">
        <f>SUM(K9:O9)</f>
        <v>0</v>
      </c>
      <c r="K9" s="11"/>
      <c r="L9" s="12"/>
      <c r="M9" s="12"/>
      <c r="N9" s="12"/>
      <c r="O9" s="12"/>
      <c r="P9" s="13"/>
      <c r="Q9" s="1"/>
      <c r="T9" s="182"/>
    </row>
    <row r="10" spans="1:20" ht="12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1"/>
      <c r="T10" s="182"/>
    </row>
    <row r="11" spans="1:20" ht="39" customHeight="1">
      <c r="A11" s="36"/>
      <c r="B11" s="24" t="s">
        <v>18</v>
      </c>
      <c r="C11" s="25">
        <v>71</v>
      </c>
      <c r="D11" s="200" t="s">
        <v>86</v>
      </c>
      <c r="E11" s="201"/>
      <c r="F11" s="183" t="s">
        <v>17</v>
      </c>
      <c r="G11" s="190">
        <f>IF(SUM(J13:J16)=0,0,(SUM(L13:L16)*1+SUM(M13:M16)*2+SUM(N13:N16)*3+SUM(O13:O16)*5)/SUM(J13:J16))</f>
        <v>0.6666666666666666</v>
      </c>
      <c r="H11" s="202" t="s">
        <v>9</v>
      </c>
      <c r="I11" s="202" t="s">
        <v>10</v>
      </c>
      <c r="J11" s="192" t="s">
        <v>33</v>
      </c>
      <c r="K11" s="187" t="s">
        <v>32</v>
      </c>
      <c r="L11" s="187"/>
      <c r="M11" s="26">
        <f>R13</f>
        <v>0</v>
      </c>
      <c r="N11" s="188" t="s">
        <v>31</v>
      </c>
      <c r="O11" s="189"/>
      <c r="P11" s="27">
        <f>IF(OR(P13="Disq",P14="Disq",P15="Disq",P16="Disq",R13="HC"),"Disq",IF(OR(P13="Abd",P14="Abd",P15="Abd",P16="Abd"),"Abd",SUM(I13:I16)+M11))</f>
        <v>26</v>
      </c>
      <c r="Q11" s="1"/>
      <c r="T11" s="182">
        <f>P11</f>
        <v>26</v>
      </c>
    </row>
    <row r="12" spans="1:20" ht="14.25" customHeight="1">
      <c r="A12" s="36"/>
      <c r="B12" s="204">
        <v>2</v>
      </c>
      <c r="C12" s="28" t="s">
        <v>172</v>
      </c>
      <c r="D12" s="206" t="s">
        <v>75</v>
      </c>
      <c r="E12" s="207"/>
      <c r="F12" s="184"/>
      <c r="G12" s="191"/>
      <c r="H12" s="203"/>
      <c r="I12" s="203"/>
      <c r="J12" s="193"/>
      <c r="K12" s="29" t="s">
        <v>2</v>
      </c>
      <c r="L12" s="29" t="s">
        <v>3</v>
      </c>
      <c r="M12" s="29" t="s">
        <v>4</v>
      </c>
      <c r="N12" s="29" t="s">
        <v>5</v>
      </c>
      <c r="O12" s="29" t="s">
        <v>6</v>
      </c>
      <c r="P12" s="29" t="s">
        <v>7</v>
      </c>
      <c r="Q12" s="1"/>
      <c r="T12" s="182"/>
    </row>
    <row r="13" spans="1:23" ht="14.25" customHeight="1">
      <c r="A13" s="36"/>
      <c r="B13" s="205"/>
      <c r="C13" s="28" t="s">
        <v>41</v>
      </c>
      <c r="D13" s="207"/>
      <c r="E13" s="207"/>
      <c r="F13" s="30" t="s">
        <v>11</v>
      </c>
      <c r="G13" s="40">
        <v>0.3979166666666667</v>
      </c>
      <c r="H13" s="31" t="s">
        <v>14</v>
      </c>
      <c r="I13" s="32">
        <f>IF(OR(P13="Disq",P13="Abd"),P13,(L13*1)+(M13*2)+(N13*3)+(O13*5)+P13)</f>
        <v>10</v>
      </c>
      <c r="J13" s="31">
        <f>SUM(K13:O13)</f>
        <v>13</v>
      </c>
      <c r="K13" s="5">
        <v>7</v>
      </c>
      <c r="L13" s="6">
        <v>3</v>
      </c>
      <c r="M13" s="6">
        <v>2</v>
      </c>
      <c r="N13" s="6">
        <v>1</v>
      </c>
      <c r="O13" s="6"/>
      <c r="P13" s="7"/>
      <c r="Q13" s="1"/>
      <c r="R13" s="2">
        <f>IF(G15&gt;$O$2,"HC",0)</f>
        <v>0</v>
      </c>
      <c r="T13" s="182"/>
      <c r="U13">
        <f>SUM(K13:K16)</f>
        <v>27</v>
      </c>
      <c r="V13">
        <f>SUM(L13:L16)</f>
        <v>4</v>
      </c>
      <c r="W13">
        <f>SUM(M13:M16)</f>
        <v>4</v>
      </c>
    </row>
    <row r="14" spans="1:20" ht="14.25" customHeight="1">
      <c r="A14" s="36"/>
      <c r="B14" s="33" t="s">
        <v>19</v>
      </c>
      <c r="C14" s="208" t="s">
        <v>40</v>
      </c>
      <c r="D14" s="209"/>
      <c r="E14" s="209"/>
      <c r="F14" s="30" t="s">
        <v>12</v>
      </c>
      <c r="G14" s="40">
        <v>0</v>
      </c>
      <c r="H14" s="30" t="s">
        <v>15</v>
      </c>
      <c r="I14" s="32">
        <f>IF(OR(P14="Disq",P14="Abd"),P14,(L14*1)+(M14*2)+(N14*3)+(O14*5)+P14)</f>
        <v>5</v>
      </c>
      <c r="J14" s="30">
        <f>SUM(K14:O14)</f>
        <v>13</v>
      </c>
      <c r="K14" s="8">
        <v>11</v>
      </c>
      <c r="L14" s="9">
        <v>0</v>
      </c>
      <c r="M14" s="9">
        <v>1</v>
      </c>
      <c r="N14" s="9">
        <v>1</v>
      </c>
      <c r="O14" s="9"/>
      <c r="P14" s="10"/>
      <c r="Q14" s="1"/>
      <c r="R14" s="2"/>
      <c r="T14" s="182"/>
    </row>
    <row r="15" spans="1:20" ht="14.25" customHeight="1">
      <c r="A15" s="36"/>
      <c r="B15" s="197">
        <f>VLOOKUP(B12,Attribution_des_points,2,FALSE)</f>
        <v>17</v>
      </c>
      <c r="C15" s="209"/>
      <c r="D15" s="209"/>
      <c r="E15" s="209"/>
      <c r="F15" s="30" t="s">
        <v>13</v>
      </c>
      <c r="G15" s="41">
        <v>0.6756944444444444</v>
      </c>
      <c r="H15" s="30" t="s">
        <v>16</v>
      </c>
      <c r="I15" s="32">
        <f>IF(OR(P15="Disq",P15="Abd"),P15,(L15*1)+(M15*2)+(N15*3)+(O15*5)+P15)</f>
        <v>11</v>
      </c>
      <c r="J15" s="30">
        <f>SUM(K15:O15)</f>
        <v>13</v>
      </c>
      <c r="K15" s="8">
        <v>9</v>
      </c>
      <c r="L15" s="9">
        <v>1</v>
      </c>
      <c r="M15" s="9">
        <v>1</v>
      </c>
      <c r="N15" s="9">
        <v>1</v>
      </c>
      <c r="O15" s="9">
        <v>1</v>
      </c>
      <c r="P15" s="10"/>
      <c r="Q15" s="1"/>
      <c r="T15" s="182"/>
    </row>
    <row r="16" spans="1:20" ht="14.25" customHeight="1">
      <c r="A16" s="36"/>
      <c r="B16" s="199"/>
      <c r="C16" s="210"/>
      <c r="D16" s="210"/>
      <c r="E16" s="210"/>
      <c r="F16" s="34" t="s">
        <v>27</v>
      </c>
      <c r="G16" s="42">
        <f>IF(G15=0,0,G15-G13)</f>
        <v>0.2777777777777777</v>
      </c>
      <c r="H16" s="35" t="s">
        <v>25</v>
      </c>
      <c r="I16" s="32">
        <f>IF(OR(P16="Disq",P16="Abd"),P16,(L16*1)+(M16*2)+(N16*3)+(O16*5)+P16)</f>
        <v>0</v>
      </c>
      <c r="J16" s="30">
        <f>SUM(K16:O16)</f>
        <v>0</v>
      </c>
      <c r="K16" s="11"/>
      <c r="L16" s="12"/>
      <c r="M16" s="12"/>
      <c r="N16" s="12"/>
      <c r="O16" s="12"/>
      <c r="P16" s="13"/>
      <c r="Q16" s="1"/>
      <c r="T16" s="182"/>
    </row>
    <row r="17" spans="1:20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"/>
      <c r="T17" s="182"/>
    </row>
    <row r="18" spans="1:20" ht="39" customHeight="1">
      <c r="A18" s="36"/>
      <c r="B18" s="24" t="s">
        <v>18</v>
      </c>
      <c r="C18" s="25">
        <v>80</v>
      </c>
      <c r="D18" s="200" t="s">
        <v>80</v>
      </c>
      <c r="E18" s="201"/>
      <c r="F18" s="183" t="s">
        <v>17</v>
      </c>
      <c r="G18" s="190">
        <f>IF(SUM(J20:J23)=0,0,(SUM(L20:L23)*1+SUM(M20:M23)*2+SUM(N20:N23)*3+SUM(O20:O23)*5)/SUM(J20:J23))</f>
        <v>0.9230769230769231</v>
      </c>
      <c r="H18" s="202" t="s">
        <v>9</v>
      </c>
      <c r="I18" s="202" t="s">
        <v>10</v>
      </c>
      <c r="J18" s="192" t="s">
        <v>33</v>
      </c>
      <c r="K18" s="187" t="s">
        <v>32</v>
      </c>
      <c r="L18" s="187"/>
      <c r="M18" s="26">
        <f>R20</f>
        <v>0</v>
      </c>
      <c r="N18" s="188" t="s">
        <v>31</v>
      </c>
      <c r="O18" s="189"/>
      <c r="P18" s="27">
        <f>IF(OR(P20="Disq",P21="Disq",P22="Disq",P23="Disq",R20="HC"),"Disq",IF(OR(P20="Abd",P21="Abd",P22="Abd",P23="Abd"),"Abd",SUM(I20:I23)+M18))</f>
        <v>36</v>
      </c>
      <c r="Q18" s="1"/>
      <c r="T18" s="182">
        <f>P18</f>
        <v>36</v>
      </c>
    </row>
    <row r="19" spans="1:20" ht="14.25" customHeight="1">
      <c r="A19" s="36"/>
      <c r="B19" s="204">
        <v>3</v>
      </c>
      <c r="C19" s="28" t="s">
        <v>171</v>
      </c>
      <c r="D19" s="206" t="s">
        <v>233</v>
      </c>
      <c r="E19" s="207"/>
      <c r="F19" s="184"/>
      <c r="G19" s="191"/>
      <c r="H19" s="203"/>
      <c r="I19" s="203"/>
      <c r="J19" s="193"/>
      <c r="K19" s="29" t="s">
        <v>2</v>
      </c>
      <c r="L19" s="29" t="s">
        <v>3</v>
      </c>
      <c r="M19" s="29" t="s">
        <v>4</v>
      </c>
      <c r="N19" s="29" t="s">
        <v>5</v>
      </c>
      <c r="O19" s="29" t="s">
        <v>6</v>
      </c>
      <c r="P19" s="29" t="s">
        <v>7</v>
      </c>
      <c r="Q19" s="1"/>
      <c r="T19" s="182"/>
    </row>
    <row r="20" spans="1:23" ht="14.25" customHeight="1">
      <c r="A20" s="36"/>
      <c r="B20" s="205"/>
      <c r="C20" s="28" t="s">
        <v>41</v>
      </c>
      <c r="D20" s="207"/>
      <c r="E20" s="207"/>
      <c r="F20" s="30" t="s">
        <v>11</v>
      </c>
      <c r="G20" s="40">
        <v>0.4270833333333333</v>
      </c>
      <c r="H20" s="31" t="s">
        <v>14</v>
      </c>
      <c r="I20" s="32">
        <f>IF(OR(P20="Disq",P20="Abd"),P20,(L20*1)+(M20*2)+(N20*3)+(O20*5)+P20)</f>
        <v>10</v>
      </c>
      <c r="J20" s="31">
        <f>SUM(K20:O20)</f>
        <v>13</v>
      </c>
      <c r="K20" s="5">
        <v>6</v>
      </c>
      <c r="L20" s="6">
        <v>5</v>
      </c>
      <c r="M20" s="6">
        <v>1</v>
      </c>
      <c r="N20" s="6">
        <v>1</v>
      </c>
      <c r="O20" s="6"/>
      <c r="P20" s="7"/>
      <c r="Q20" s="1"/>
      <c r="R20" s="2">
        <f>IF(G22&gt;$O$2,"HC",0)</f>
        <v>0</v>
      </c>
      <c r="T20" s="182"/>
      <c r="U20">
        <f>SUM(K20:K23)</f>
        <v>19</v>
      </c>
      <c r="V20">
        <f>SUM(L20:L23)</f>
        <v>12</v>
      </c>
      <c r="W20">
        <f>SUM(M20:M23)</f>
        <v>4</v>
      </c>
    </row>
    <row r="21" spans="1:20" ht="14.25" customHeight="1">
      <c r="A21" s="36"/>
      <c r="B21" s="33" t="s">
        <v>19</v>
      </c>
      <c r="C21" s="208" t="s">
        <v>43</v>
      </c>
      <c r="D21" s="209"/>
      <c r="E21" s="209"/>
      <c r="F21" s="30" t="s">
        <v>12</v>
      </c>
      <c r="G21" s="40">
        <v>0</v>
      </c>
      <c r="H21" s="30" t="s">
        <v>15</v>
      </c>
      <c r="I21" s="32">
        <f>IF(OR(P21="Disq",P21="Abd"),P21,(L21*1)+(M21*2)+(N21*3)+(O21*5)+P21)</f>
        <v>5</v>
      </c>
      <c r="J21" s="30">
        <f>SUM(K21:O21)</f>
        <v>13</v>
      </c>
      <c r="K21" s="8">
        <v>8</v>
      </c>
      <c r="L21" s="9">
        <v>5</v>
      </c>
      <c r="M21" s="9"/>
      <c r="N21" s="9"/>
      <c r="O21" s="9"/>
      <c r="P21" s="10"/>
      <c r="Q21" s="1"/>
      <c r="R21" s="2"/>
      <c r="T21" s="182"/>
    </row>
    <row r="22" spans="1:20" ht="14.25" customHeight="1">
      <c r="A22" s="36"/>
      <c r="B22" s="197">
        <f>VLOOKUP(B19,Attribution_des_points,2,FALSE)</f>
        <v>15</v>
      </c>
      <c r="C22" s="209"/>
      <c r="D22" s="209"/>
      <c r="E22" s="209"/>
      <c r="F22" s="30" t="s">
        <v>13</v>
      </c>
      <c r="G22" s="41">
        <v>0.6368055555555555</v>
      </c>
      <c r="H22" s="30" t="s">
        <v>16</v>
      </c>
      <c r="I22" s="32">
        <f>IF(OR(P22="Disq",P22="Abd"),P22,(L22*1)+(M22*2)+(N22*3)+(O22*5)+P22)</f>
        <v>21</v>
      </c>
      <c r="J22" s="30">
        <f>SUM(K22:O22)</f>
        <v>13</v>
      </c>
      <c r="K22" s="8">
        <v>5</v>
      </c>
      <c r="L22" s="9">
        <v>2</v>
      </c>
      <c r="M22" s="9">
        <v>3</v>
      </c>
      <c r="N22" s="9">
        <v>1</v>
      </c>
      <c r="O22" s="9">
        <v>2</v>
      </c>
      <c r="P22" s="10"/>
      <c r="Q22" s="1"/>
      <c r="T22" s="182"/>
    </row>
    <row r="23" spans="1:20" ht="14.25" customHeight="1">
      <c r="A23" s="36"/>
      <c r="B23" s="199"/>
      <c r="C23" s="210"/>
      <c r="D23" s="210"/>
      <c r="E23" s="210"/>
      <c r="F23" s="34" t="s">
        <v>27</v>
      </c>
      <c r="G23" s="42">
        <f>IF(G22=0,0,G22-G20)</f>
        <v>0.2097222222222222</v>
      </c>
      <c r="H23" s="35" t="s">
        <v>25</v>
      </c>
      <c r="I23" s="32">
        <f>IF(OR(P23="Disq",P23="Abd"),P23,(L23*1)+(M23*2)+(N23*3)+(O23*5)+P23)</f>
        <v>0</v>
      </c>
      <c r="J23" s="30">
        <f>SUM(K23:O23)</f>
        <v>0</v>
      </c>
      <c r="K23" s="11"/>
      <c r="L23" s="12"/>
      <c r="M23" s="12"/>
      <c r="N23" s="12"/>
      <c r="O23" s="12"/>
      <c r="P23" s="13"/>
      <c r="Q23" s="1"/>
      <c r="T23" s="182"/>
    </row>
    <row r="24" spans="1:20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1"/>
      <c r="T24" s="182"/>
    </row>
    <row r="25" spans="1:20" ht="39" customHeight="1">
      <c r="A25" s="36"/>
      <c r="B25" s="24" t="s">
        <v>18</v>
      </c>
      <c r="C25" s="25">
        <v>74</v>
      </c>
      <c r="D25" s="200" t="s">
        <v>291</v>
      </c>
      <c r="E25" s="201"/>
      <c r="F25" s="183" t="s">
        <v>17</v>
      </c>
      <c r="G25" s="190">
        <f>IF(SUM(J27:J30)=0,0,(SUM(L27:L30)*1+SUM(M27:M30)*2+SUM(N27:N30)*3+SUM(O27:O30)*5)/SUM(J27:J30))</f>
        <v>1.1282051282051282</v>
      </c>
      <c r="H25" s="202" t="s">
        <v>9</v>
      </c>
      <c r="I25" s="202" t="s">
        <v>10</v>
      </c>
      <c r="J25" s="192" t="s">
        <v>33</v>
      </c>
      <c r="K25" s="187" t="s">
        <v>32</v>
      </c>
      <c r="L25" s="187"/>
      <c r="M25" s="26">
        <f>R27</f>
        <v>0</v>
      </c>
      <c r="N25" s="188" t="s">
        <v>31</v>
      </c>
      <c r="O25" s="189"/>
      <c r="P25" s="27">
        <f>IF(OR(P27="Disq",P28="Disq",P29="Disq",P30="Disq",R27="HC"),"Disq",IF(OR(P27="Abd",P28="Abd",P29="Abd",P30="Abd"),"Abd",SUM(I27:I30)+M25))</f>
        <v>44</v>
      </c>
      <c r="Q25" s="1"/>
      <c r="T25" s="182">
        <f>P25</f>
        <v>44</v>
      </c>
    </row>
    <row r="26" spans="1:20" ht="14.25" customHeight="1">
      <c r="A26" s="36"/>
      <c r="B26" s="204">
        <v>4</v>
      </c>
      <c r="C26" s="28" t="s">
        <v>296</v>
      </c>
      <c r="D26" s="206" t="s">
        <v>98</v>
      </c>
      <c r="E26" s="207"/>
      <c r="F26" s="184"/>
      <c r="G26" s="191"/>
      <c r="H26" s="203"/>
      <c r="I26" s="203"/>
      <c r="J26" s="193"/>
      <c r="K26" s="29" t="s">
        <v>2</v>
      </c>
      <c r="L26" s="29" t="s">
        <v>3</v>
      </c>
      <c r="M26" s="29" t="s">
        <v>4</v>
      </c>
      <c r="N26" s="29" t="s">
        <v>5</v>
      </c>
      <c r="O26" s="29" t="s">
        <v>6</v>
      </c>
      <c r="P26" s="29" t="s">
        <v>7</v>
      </c>
      <c r="Q26" s="1"/>
      <c r="T26" s="182"/>
    </row>
    <row r="27" spans="1:23" ht="14.25" customHeight="1">
      <c r="A27" s="36"/>
      <c r="B27" s="205"/>
      <c r="C27" s="28" t="s">
        <v>41</v>
      </c>
      <c r="D27" s="207"/>
      <c r="E27" s="207"/>
      <c r="F27" s="30" t="s">
        <v>11</v>
      </c>
      <c r="G27" s="40">
        <v>0.3756944444444445</v>
      </c>
      <c r="H27" s="31" t="s">
        <v>14</v>
      </c>
      <c r="I27" s="32">
        <f>IF(OR(P27="Disq",P27="Abd"),P27,(L27*1)+(M27*2)+(N27*3)+(O27*5)+P27)</f>
        <v>20</v>
      </c>
      <c r="J27" s="31">
        <f>SUM(K27:O27)</f>
        <v>13</v>
      </c>
      <c r="K27" s="5">
        <v>5</v>
      </c>
      <c r="L27" s="6">
        <v>2</v>
      </c>
      <c r="M27" s="6">
        <v>2</v>
      </c>
      <c r="N27" s="6">
        <v>3</v>
      </c>
      <c r="O27" s="6">
        <v>1</v>
      </c>
      <c r="P27" s="7"/>
      <c r="Q27" s="1"/>
      <c r="R27" s="2">
        <f>IF(G29&gt;$O$2,"HC",0)</f>
        <v>0</v>
      </c>
      <c r="T27" s="182"/>
      <c r="U27">
        <f>SUM(K27:K30)</f>
        <v>21</v>
      </c>
      <c r="V27">
        <f>SUM(L27:L30)</f>
        <v>8</v>
      </c>
      <c r="W27">
        <f>SUM(M27:M30)</f>
        <v>2</v>
      </c>
    </row>
    <row r="28" spans="1:20" ht="14.25" customHeight="1">
      <c r="A28" s="36"/>
      <c r="B28" s="33" t="s">
        <v>19</v>
      </c>
      <c r="C28" s="208" t="s">
        <v>40</v>
      </c>
      <c r="D28" s="209"/>
      <c r="E28" s="209"/>
      <c r="F28" s="30" t="s">
        <v>12</v>
      </c>
      <c r="G28" s="40">
        <v>0</v>
      </c>
      <c r="H28" s="30" t="s">
        <v>15</v>
      </c>
      <c r="I28" s="32">
        <f>IF(OR(P28="Disq",P28="Abd"),P28,(L28*1)+(M28*2)+(N28*3)+(O28*5)+P28)</f>
        <v>15</v>
      </c>
      <c r="J28" s="30">
        <f>SUM(K28:O28)</f>
        <v>13</v>
      </c>
      <c r="K28" s="8">
        <v>8</v>
      </c>
      <c r="L28" s="9">
        <v>2</v>
      </c>
      <c r="M28" s="9">
        <v>0</v>
      </c>
      <c r="N28" s="9">
        <v>1</v>
      </c>
      <c r="O28" s="9">
        <v>2</v>
      </c>
      <c r="P28" s="10"/>
      <c r="Q28" s="1"/>
      <c r="R28" s="2"/>
      <c r="T28" s="182"/>
    </row>
    <row r="29" spans="1:20" ht="14.25" customHeight="1">
      <c r="A29" s="36"/>
      <c r="B29" s="197">
        <f>VLOOKUP(B26,Attribution_des_points,2,FALSE)</f>
        <v>13</v>
      </c>
      <c r="C29" s="209"/>
      <c r="D29" s="209"/>
      <c r="E29" s="209"/>
      <c r="F29" s="30" t="s">
        <v>13</v>
      </c>
      <c r="G29" s="41">
        <v>0.5694444444444444</v>
      </c>
      <c r="H29" s="30" t="s">
        <v>16</v>
      </c>
      <c r="I29" s="32">
        <f>IF(OR(P29="Disq",P29="Abd"),P29,(L29*1)+(M29*2)+(N29*3)+(O29*5)+P29)</f>
        <v>9</v>
      </c>
      <c r="J29" s="30">
        <f>SUM(K29:O29)</f>
        <v>13</v>
      </c>
      <c r="K29" s="8">
        <v>8</v>
      </c>
      <c r="L29" s="9">
        <v>4</v>
      </c>
      <c r="M29" s="9">
        <v>0</v>
      </c>
      <c r="N29" s="9">
        <v>0</v>
      </c>
      <c r="O29" s="9">
        <v>1</v>
      </c>
      <c r="P29" s="10"/>
      <c r="Q29" s="1"/>
      <c r="T29" s="182"/>
    </row>
    <row r="30" spans="1:20" ht="14.25" customHeight="1">
      <c r="A30" s="36"/>
      <c r="B30" s="199"/>
      <c r="C30" s="210"/>
      <c r="D30" s="210"/>
      <c r="E30" s="210"/>
      <c r="F30" s="34" t="s">
        <v>27</v>
      </c>
      <c r="G30" s="42">
        <f>IF(G29=0,0,G29-G27)</f>
        <v>0.19374999999999992</v>
      </c>
      <c r="H30" s="35" t="s">
        <v>25</v>
      </c>
      <c r="I30" s="32">
        <f>IF(OR(P30="Disq",P30="Abd"),P30,(L30*1)+(M30*2)+(N30*3)+(O30*5)+P30)</f>
        <v>0</v>
      </c>
      <c r="J30" s="30">
        <f>SUM(K30:O30)</f>
        <v>0</v>
      </c>
      <c r="K30" s="11"/>
      <c r="L30" s="12"/>
      <c r="M30" s="12"/>
      <c r="N30" s="12"/>
      <c r="O30" s="12"/>
      <c r="P30" s="13"/>
      <c r="Q30" s="1"/>
      <c r="T30" s="182"/>
    </row>
    <row r="31" spans="1:20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1"/>
      <c r="T31" s="182"/>
    </row>
    <row r="32" spans="1:20" ht="39" customHeight="1">
      <c r="A32" s="36"/>
      <c r="B32" s="24" t="s">
        <v>18</v>
      </c>
      <c r="C32" s="25">
        <v>81</v>
      </c>
      <c r="D32" s="200" t="s">
        <v>292</v>
      </c>
      <c r="E32" s="201"/>
      <c r="F32" s="183" t="s">
        <v>17</v>
      </c>
      <c r="G32" s="190">
        <f>IF(SUM(J34:J37)=0,0,(SUM(L34:L37)*1+SUM(M34:M37)*2+SUM(N34:N37)*3+SUM(O34:O37)*5)/SUM(J34:J37))</f>
        <v>1.358974358974359</v>
      </c>
      <c r="H32" s="202" t="s">
        <v>9</v>
      </c>
      <c r="I32" s="202" t="s">
        <v>10</v>
      </c>
      <c r="J32" s="192" t="s">
        <v>33</v>
      </c>
      <c r="K32" s="187" t="s">
        <v>32</v>
      </c>
      <c r="L32" s="187"/>
      <c r="M32" s="26">
        <f>R34</f>
        <v>0</v>
      </c>
      <c r="N32" s="188" t="s">
        <v>31</v>
      </c>
      <c r="O32" s="189"/>
      <c r="P32" s="27">
        <f>IF(OR(P34="Disq",P35="Disq",P36="Disq",P37="Disq",R34="HC"),"Disq",IF(OR(P34="Abd",P35="Abd",P36="Abd",P37="Abd"),"Abd",SUM(I34:I37)+M32))</f>
        <v>53</v>
      </c>
      <c r="Q32" s="1"/>
      <c r="T32" s="182">
        <f>P32</f>
        <v>53</v>
      </c>
    </row>
    <row r="33" spans="1:20" ht="14.25" customHeight="1">
      <c r="A33" s="36"/>
      <c r="B33" s="204">
        <v>5</v>
      </c>
      <c r="C33" s="28" t="s">
        <v>297</v>
      </c>
      <c r="D33" s="206" t="s">
        <v>293</v>
      </c>
      <c r="E33" s="207"/>
      <c r="F33" s="184"/>
      <c r="G33" s="191"/>
      <c r="H33" s="203"/>
      <c r="I33" s="203"/>
      <c r="J33" s="193"/>
      <c r="K33" s="29" t="s">
        <v>2</v>
      </c>
      <c r="L33" s="29" t="s">
        <v>3</v>
      </c>
      <c r="M33" s="29" t="s">
        <v>4</v>
      </c>
      <c r="N33" s="29" t="s">
        <v>5</v>
      </c>
      <c r="O33" s="29" t="s">
        <v>6</v>
      </c>
      <c r="P33" s="29" t="s">
        <v>7</v>
      </c>
      <c r="Q33" s="1"/>
      <c r="T33" s="182"/>
    </row>
    <row r="34" spans="1:23" ht="14.25" customHeight="1">
      <c r="A34" s="36"/>
      <c r="B34" s="205"/>
      <c r="C34" s="28" t="s">
        <v>46</v>
      </c>
      <c r="D34" s="207"/>
      <c r="E34" s="207"/>
      <c r="F34" s="30" t="s">
        <v>11</v>
      </c>
      <c r="G34" s="40">
        <v>0.4131944444444444</v>
      </c>
      <c r="H34" s="31" t="s">
        <v>14</v>
      </c>
      <c r="I34" s="32">
        <f>IF(OR(P34="Disq",P34="Abd"),P34,(L34*1)+(M34*2)+(N34*3)+(O34*5)+P34)</f>
        <v>15</v>
      </c>
      <c r="J34" s="31">
        <f>SUM(K34:O34)</f>
        <v>13</v>
      </c>
      <c r="K34" s="5">
        <v>8</v>
      </c>
      <c r="L34" s="6">
        <v>0</v>
      </c>
      <c r="M34" s="6">
        <v>2</v>
      </c>
      <c r="N34" s="6">
        <v>2</v>
      </c>
      <c r="O34" s="6">
        <v>1</v>
      </c>
      <c r="P34" s="7"/>
      <c r="Q34" s="1"/>
      <c r="R34" s="2">
        <f>IF(G36&gt;$O$2,"HC",0)</f>
        <v>0</v>
      </c>
      <c r="T34" s="182"/>
      <c r="U34">
        <f>SUM(K34:K37)</f>
        <v>18</v>
      </c>
      <c r="V34">
        <f>SUM(L34:L37)</f>
        <v>8</v>
      </c>
      <c r="W34">
        <f>SUM(M34:M37)</f>
        <v>4</v>
      </c>
    </row>
    <row r="35" spans="1:20" ht="14.25" customHeight="1">
      <c r="A35" s="36"/>
      <c r="B35" s="33" t="s">
        <v>19</v>
      </c>
      <c r="C35" s="208" t="s">
        <v>45</v>
      </c>
      <c r="D35" s="209"/>
      <c r="E35" s="209"/>
      <c r="F35" s="30" t="s">
        <v>12</v>
      </c>
      <c r="G35" s="40">
        <v>0</v>
      </c>
      <c r="H35" s="30" t="s">
        <v>15</v>
      </c>
      <c r="I35" s="32">
        <f>IF(OR(P35="Disq",P35="Abd"),P35,(L35*1)+(M35*2)+(N35*3)+(O35*5)+P35)</f>
        <v>20</v>
      </c>
      <c r="J35" s="30">
        <f>SUM(K35:O35)</f>
        <v>13</v>
      </c>
      <c r="K35" s="8">
        <v>3</v>
      </c>
      <c r="L35" s="9">
        <v>6</v>
      </c>
      <c r="M35" s="9">
        <v>2</v>
      </c>
      <c r="N35" s="9">
        <v>0</v>
      </c>
      <c r="O35" s="9">
        <v>2</v>
      </c>
      <c r="P35" s="10"/>
      <c r="Q35" s="1"/>
      <c r="R35" s="2"/>
      <c r="T35" s="182"/>
    </row>
    <row r="36" spans="1:20" ht="14.25" customHeight="1">
      <c r="A36" s="36"/>
      <c r="B36" s="197">
        <f>VLOOKUP(B33,Attribution_des_points,2,FALSE)</f>
        <v>11</v>
      </c>
      <c r="C36" s="209"/>
      <c r="D36" s="209"/>
      <c r="E36" s="209"/>
      <c r="F36" s="30" t="s">
        <v>13</v>
      </c>
      <c r="G36" s="41">
        <v>0.6930555555555555</v>
      </c>
      <c r="H36" s="30" t="s">
        <v>16</v>
      </c>
      <c r="I36" s="32">
        <f>IF(OR(P36="Disq",P36="Abd"),P36,(L36*1)+(M36*2)+(N36*3)+(O36*5)+P36)</f>
        <v>18</v>
      </c>
      <c r="J36" s="30">
        <f>SUM(K36:O36)</f>
        <v>13</v>
      </c>
      <c r="K36" s="8">
        <v>7</v>
      </c>
      <c r="L36" s="9">
        <v>2</v>
      </c>
      <c r="M36" s="9">
        <v>0</v>
      </c>
      <c r="N36" s="9">
        <v>2</v>
      </c>
      <c r="O36" s="9">
        <v>2</v>
      </c>
      <c r="P36" s="10"/>
      <c r="Q36" s="1"/>
      <c r="T36" s="182"/>
    </row>
    <row r="37" spans="1:20" ht="14.25" customHeight="1">
      <c r="A37" s="36"/>
      <c r="B37" s="199"/>
      <c r="C37" s="210"/>
      <c r="D37" s="210"/>
      <c r="E37" s="210"/>
      <c r="F37" s="34" t="s">
        <v>27</v>
      </c>
      <c r="G37" s="42">
        <f>IF(G36=0,0,G36-G34)</f>
        <v>0.2798611111111111</v>
      </c>
      <c r="H37" s="35" t="s">
        <v>25</v>
      </c>
      <c r="I37" s="32">
        <f>IF(OR(P37="Disq",P37="Abd"),P37,(L37*1)+(M37*2)+(N37*3)+(O37*5)+P37)</f>
        <v>0</v>
      </c>
      <c r="J37" s="30">
        <f>SUM(K37:O37)</f>
        <v>0</v>
      </c>
      <c r="K37" s="11"/>
      <c r="L37" s="12"/>
      <c r="M37" s="12"/>
      <c r="N37" s="12"/>
      <c r="O37" s="12"/>
      <c r="P37" s="13"/>
      <c r="Q37" s="1"/>
      <c r="T37" s="182"/>
    </row>
    <row r="38" spans="1:20" ht="12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1"/>
      <c r="T38" s="182"/>
    </row>
    <row r="39" spans="1:20" ht="39" customHeight="1">
      <c r="A39" s="36"/>
      <c r="B39" s="24" t="s">
        <v>18</v>
      </c>
      <c r="C39" s="25">
        <v>73</v>
      </c>
      <c r="D39" s="200" t="s">
        <v>53</v>
      </c>
      <c r="E39" s="201"/>
      <c r="F39" s="183" t="s">
        <v>17</v>
      </c>
      <c r="G39" s="190">
        <f>IF(SUM(J41:J44)=0,0,(SUM(L41:L44)*1+SUM(M41:M44)*2+SUM(N41:N44)*3+SUM(O41:O44)*5)/SUM(J41:J44))</f>
        <v>1.358974358974359</v>
      </c>
      <c r="H39" s="202" t="s">
        <v>9</v>
      </c>
      <c r="I39" s="202" t="s">
        <v>10</v>
      </c>
      <c r="J39" s="192" t="s">
        <v>33</v>
      </c>
      <c r="K39" s="187" t="s">
        <v>32</v>
      </c>
      <c r="L39" s="187"/>
      <c r="M39" s="26">
        <f>R41</f>
        <v>0</v>
      </c>
      <c r="N39" s="188" t="s">
        <v>31</v>
      </c>
      <c r="O39" s="189"/>
      <c r="P39" s="27">
        <f>IF(OR(P41="Disq",P42="Disq",P43="Disq",P44="Disq",R41="HC"),"Disq",IF(OR(P41="Abd",P42="Abd",P43="Abd",P44="Abd"),"Abd",SUM(I41:I44)+M39))</f>
        <v>53</v>
      </c>
      <c r="Q39" s="1"/>
      <c r="T39" s="182">
        <f>P39</f>
        <v>53</v>
      </c>
    </row>
    <row r="40" spans="1:20" ht="14.25" customHeight="1">
      <c r="A40" s="36"/>
      <c r="B40" s="204">
        <v>6</v>
      </c>
      <c r="C40" s="28" t="s">
        <v>278</v>
      </c>
      <c r="D40" s="206" t="s">
        <v>277</v>
      </c>
      <c r="E40" s="207"/>
      <c r="F40" s="184"/>
      <c r="G40" s="191"/>
      <c r="H40" s="203"/>
      <c r="I40" s="203"/>
      <c r="J40" s="193"/>
      <c r="K40" s="29" t="s">
        <v>2</v>
      </c>
      <c r="L40" s="29" t="s">
        <v>3</v>
      </c>
      <c r="M40" s="29" t="s">
        <v>4</v>
      </c>
      <c r="N40" s="29" t="s">
        <v>5</v>
      </c>
      <c r="O40" s="29" t="s">
        <v>6</v>
      </c>
      <c r="P40" s="29" t="s">
        <v>7</v>
      </c>
      <c r="Q40" s="1"/>
      <c r="T40" s="182"/>
    </row>
    <row r="41" spans="1:23" ht="14.25" customHeight="1">
      <c r="A41" s="36"/>
      <c r="B41" s="205"/>
      <c r="C41" s="28" t="s">
        <v>41</v>
      </c>
      <c r="D41" s="207"/>
      <c r="E41" s="207"/>
      <c r="F41" s="30" t="s">
        <v>11</v>
      </c>
      <c r="G41" s="40">
        <v>0.3923611111111111</v>
      </c>
      <c r="H41" s="31" t="s">
        <v>14</v>
      </c>
      <c r="I41" s="32">
        <f>IF(OR(P41="Disq",P41="Abd"),P41,(L41*1)+(M41*2)+(N41*3)+(O41*5)+P41)</f>
        <v>18</v>
      </c>
      <c r="J41" s="31">
        <f>SUM(K41:O41)</f>
        <v>13</v>
      </c>
      <c r="K41" s="5">
        <v>4</v>
      </c>
      <c r="L41" s="6">
        <v>5</v>
      </c>
      <c r="M41" s="6">
        <v>1</v>
      </c>
      <c r="N41" s="6">
        <v>2</v>
      </c>
      <c r="O41" s="6">
        <v>1</v>
      </c>
      <c r="P41" s="7"/>
      <c r="Q41" s="1"/>
      <c r="R41" s="2">
        <f>IF(G43&gt;$O$2,"HC",0)</f>
        <v>0</v>
      </c>
      <c r="T41" s="182"/>
      <c r="U41">
        <f>SUM(K41:K44)</f>
        <v>15</v>
      </c>
      <c r="V41">
        <f>SUM(L41:L44)</f>
        <v>9</v>
      </c>
      <c r="W41">
        <f>SUM(M41:M44)</f>
        <v>5</v>
      </c>
    </row>
    <row r="42" spans="1:20" ht="14.25" customHeight="1">
      <c r="A42" s="36"/>
      <c r="B42" s="33" t="s">
        <v>19</v>
      </c>
      <c r="C42" s="208" t="s">
        <v>40</v>
      </c>
      <c r="D42" s="209"/>
      <c r="E42" s="209"/>
      <c r="F42" s="30" t="s">
        <v>12</v>
      </c>
      <c r="G42" s="40">
        <v>0</v>
      </c>
      <c r="H42" s="30" t="s">
        <v>15</v>
      </c>
      <c r="I42" s="32">
        <f>IF(OR(P42="Disq",P42="Abd"),P42,(L42*1)+(M42*2)+(N42*3)+(O42*5)+P42)</f>
        <v>15</v>
      </c>
      <c r="J42" s="30">
        <f>SUM(K42:O42)</f>
        <v>13</v>
      </c>
      <c r="K42" s="8">
        <v>6</v>
      </c>
      <c r="L42" s="9">
        <v>2</v>
      </c>
      <c r="M42" s="9">
        <v>2</v>
      </c>
      <c r="N42" s="9">
        <v>3</v>
      </c>
      <c r="O42" s="9">
        <v>0</v>
      </c>
      <c r="P42" s="10"/>
      <c r="Q42" s="1"/>
      <c r="R42" s="2"/>
      <c r="T42" s="182"/>
    </row>
    <row r="43" spans="1:20" ht="14.25" customHeight="1">
      <c r="A43" s="36"/>
      <c r="B43" s="197">
        <f>VLOOKUP(B40,Attribution_des_points,2,FALSE)</f>
        <v>10</v>
      </c>
      <c r="C43" s="209"/>
      <c r="D43" s="209"/>
      <c r="E43" s="209"/>
      <c r="F43" s="30" t="s">
        <v>13</v>
      </c>
      <c r="G43" s="41">
        <v>0.688888888888889</v>
      </c>
      <c r="H43" s="30" t="s">
        <v>16</v>
      </c>
      <c r="I43" s="32">
        <f>IF(OR(P43="Disq",P43="Abd"),P43,(L43*1)+(M43*2)+(N43*3)+(O43*5)+P43)</f>
        <v>20</v>
      </c>
      <c r="J43" s="30">
        <f>SUM(K43:O43)</f>
        <v>13</v>
      </c>
      <c r="K43" s="8">
        <v>5</v>
      </c>
      <c r="L43" s="9">
        <v>2</v>
      </c>
      <c r="M43" s="9">
        <v>2</v>
      </c>
      <c r="N43" s="9">
        <v>3</v>
      </c>
      <c r="O43" s="9">
        <v>1</v>
      </c>
      <c r="P43" s="10"/>
      <c r="Q43" s="1"/>
      <c r="T43" s="182"/>
    </row>
    <row r="44" spans="1:20" ht="14.25" customHeight="1">
      <c r="A44" s="36"/>
      <c r="B44" s="199"/>
      <c r="C44" s="210"/>
      <c r="D44" s="210"/>
      <c r="E44" s="210"/>
      <c r="F44" s="34" t="s">
        <v>27</v>
      </c>
      <c r="G44" s="42">
        <f>IF(G43=0,0,G43-G41)</f>
        <v>0.2965277777777779</v>
      </c>
      <c r="H44" s="35" t="s">
        <v>25</v>
      </c>
      <c r="I44" s="32">
        <f>IF(OR(P44="Disq",P44="Abd"),P44,(L44*1)+(M44*2)+(N44*3)+(O44*5)+P44)</f>
        <v>0</v>
      </c>
      <c r="J44" s="30">
        <f>SUM(K44:O44)</f>
        <v>0</v>
      </c>
      <c r="K44" s="11"/>
      <c r="L44" s="12"/>
      <c r="M44" s="12"/>
      <c r="N44" s="12"/>
      <c r="O44" s="12"/>
      <c r="P44" s="13"/>
      <c r="Q44" s="1"/>
      <c r="T44" s="182"/>
    </row>
    <row r="45" spans="1:20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1"/>
      <c r="T45" s="182"/>
    </row>
    <row r="46" spans="1:20" ht="39" customHeight="1">
      <c r="A46" s="36"/>
      <c r="B46" s="24" t="s">
        <v>18</v>
      </c>
      <c r="C46" s="25">
        <v>78</v>
      </c>
      <c r="D46" s="200" t="s">
        <v>327</v>
      </c>
      <c r="E46" s="201"/>
      <c r="F46" s="183" t="s">
        <v>17</v>
      </c>
      <c r="G46" s="190">
        <f>IF(SUM(J48:J51)=0,0,(SUM(L48:L51)*1+SUM(M48:M51)*2+SUM(N48:N51)*3+SUM(O48:O51)*5)/SUM(J48:J51))</f>
        <v>1.6666666666666667</v>
      </c>
      <c r="H46" s="202" t="s">
        <v>9</v>
      </c>
      <c r="I46" s="202" t="s">
        <v>10</v>
      </c>
      <c r="J46" s="192" t="s">
        <v>33</v>
      </c>
      <c r="K46" s="187" t="s">
        <v>32</v>
      </c>
      <c r="L46" s="187"/>
      <c r="M46" s="26">
        <f>R48</f>
        <v>0</v>
      </c>
      <c r="N46" s="188" t="s">
        <v>31</v>
      </c>
      <c r="O46" s="189"/>
      <c r="P46" s="27">
        <f>IF(OR(P48="Disq",P49="Disq",P50="Disq",P51="Disq",R48="HC"),"Disq",IF(OR(P48="Abd",P49="Abd",P50="Abd",P51="Abd"),"Abd",SUM(I48:I51)+M46))</f>
        <v>65</v>
      </c>
      <c r="Q46" s="1"/>
      <c r="T46" s="182">
        <f>P46</f>
        <v>65</v>
      </c>
    </row>
    <row r="47" spans="1:20" ht="14.25" customHeight="1">
      <c r="A47" s="36"/>
      <c r="B47" s="204">
        <v>7</v>
      </c>
      <c r="C47" s="28" t="s">
        <v>328</v>
      </c>
      <c r="D47" s="206" t="s">
        <v>114</v>
      </c>
      <c r="E47" s="207"/>
      <c r="F47" s="184"/>
      <c r="G47" s="191"/>
      <c r="H47" s="203"/>
      <c r="I47" s="203"/>
      <c r="J47" s="193"/>
      <c r="K47" s="29" t="s">
        <v>2</v>
      </c>
      <c r="L47" s="29" t="s">
        <v>3</v>
      </c>
      <c r="M47" s="29" t="s">
        <v>4</v>
      </c>
      <c r="N47" s="29" t="s">
        <v>5</v>
      </c>
      <c r="O47" s="29" t="s">
        <v>6</v>
      </c>
      <c r="P47" s="29" t="s">
        <v>7</v>
      </c>
      <c r="Q47" s="1"/>
      <c r="T47" s="182"/>
    </row>
    <row r="48" spans="1:23" ht="14.25" customHeight="1">
      <c r="A48" s="36"/>
      <c r="B48" s="205"/>
      <c r="C48" s="28" t="s">
        <v>41</v>
      </c>
      <c r="D48" s="207"/>
      <c r="E48" s="207"/>
      <c r="F48" s="30" t="s">
        <v>11</v>
      </c>
      <c r="G48" s="40">
        <v>0.37847222222222227</v>
      </c>
      <c r="H48" s="31" t="s">
        <v>14</v>
      </c>
      <c r="I48" s="32">
        <f>IF(OR(P48="Disq",P48="Abd"),P48,(L48*1)+(M48*2)+(N48*3)+(O48*5)+P48)</f>
        <v>26</v>
      </c>
      <c r="J48" s="31">
        <f>SUM(K48:O48)</f>
        <v>13</v>
      </c>
      <c r="K48" s="5">
        <v>5</v>
      </c>
      <c r="L48" s="6">
        <v>1</v>
      </c>
      <c r="M48" s="6">
        <v>2</v>
      </c>
      <c r="N48" s="6">
        <v>2</v>
      </c>
      <c r="O48" s="6">
        <v>3</v>
      </c>
      <c r="P48" s="7"/>
      <c r="Q48" s="1"/>
      <c r="R48" s="2">
        <f>IF(G50&gt;$O$2,"HC",0)</f>
        <v>0</v>
      </c>
      <c r="T48" s="182"/>
      <c r="U48">
        <f>SUM(K48:K51)</f>
        <v>14</v>
      </c>
      <c r="V48">
        <f>SUM(L48:L51)</f>
        <v>6</v>
      </c>
      <c r="W48">
        <f>SUM(M48:M51)</f>
        <v>8</v>
      </c>
    </row>
    <row r="49" spans="1:20" ht="14.25" customHeight="1">
      <c r="A49" s="36"/>
      <c r="B49" s="33" t="s">
        <v>19</v>
      </c>
      <c r="C49" s="208" t="s">
        <v>40</v>
      </c>
      <c r="D49" s="209"/>
      <c r="E49" s="209"/>
      <c r="F49" s="30" t="s">
        <v>12</v>
      </c>
      <c r="G49" s="40">
        <v>0</v>
      </c>
      <c r="H49" s="30" t="s">
        <v>15</v>
      </c>
      <c r="I49" s="32">
        <f>IF(OR(P49="Disq",P49="Abd"),P49,(L49*1)+(M49*2)+(N49*3)+(O49*5)+P49)</f>
        <v>20</v>
      </c>
      <c r="J49" s="30">
        <f>SUM(K49:O49)</f>
        <v>13</v>
      </c>
      <c r="K49" s="8">
        <v>3</v>
      </c>
      <c r="L49" s="9">
        <v>4</v>
      </c>
      <c r="M49" s="9">
        <v>2</v>
      </c>
      <c r="N49" s="9">
        <v>4</v>
      </c>
      <c r="O49" s="9"/>
      <c r="P49" s="10"/>
      <c r="Q49" s="1"/>
      <c r="R49" s="2"/>
      <c r="T49" s="182"/>
    </row>
    <row r="50" spans="1:20" ht="14.25" customHeight="1">
      <c r="A50" s="36"/>
      <c r="B50" s="197">
        <f>VLOOKUP(B47,Attribution_des_points,2,FALSE)</f>
        <v>9</v>
      </c>
      <c r="C50" s="209"/>
      <c r="D50" s="209"/>
      <c r="E50" s="209"/>
      <c r="F50" s="30" t="s">
        <v>13</v>
      </c>
      <c r="G50" s="41">
        <v>0.638888888888889</v>
      </c>
      <c r="H50" s="30" t="s">
        <v>16</v>
      </c>
      <c r="I50" s="32">
        <f>IF(OR(P50="Disq",P50="Abd"),P50,(L50*1)+(M50*2)+(N50*3)+(O50*5)+P50)</f>
        <v>19</v>
      </c>
      <c r="J50" s="30">
        <f>SUM(K50:O50)</f>
        <v>13</v>
      </c>
      <c r="K50" s="8">
        <v>6</v>
      </c>
      <c r="L50" s="9">
        <v>1</v>
      </c>
      <c r="M50" s="9">
        <v>4</v>
      </c>
      <c r="N50" s="9">
        <v>0</v>
      </c>
      <c r="O50" s="9">
        <v>2</v>
      </c>
      <c r="P50" s="10"/>
      <c r="Q50" s="1"/>
      <c r="T50" s="182"/>
    </row>
    <row r="51" spans="1:20" ht="14.25" customHeight="1">
      <c r="A51" s="36"/>
      <c r="B51" s="199"/>
      <c r="C51" s="210"/>
      <c r="D51" s="210"/>
      <c r="E51" s="210"/>
      <c r="F51" s="34" t="s">
        <v>27</v>
      </c>
      <c r="G51" s="42">
        <f>IF(G50=0,0,G50-G48)</f>
        <v>0.2604166666666667</v>
      </c>
      <c r="H51" s="35" t="s">
        <v>25</v>
      </c>
      <c r="I51" s="32">
        <f>IF(OR(P51="Disq",P51="Abd"),P51,(L51*1)+(M51*2)+(N51*3)+(O51*5)+P51)</f>
        <v>0</v>
      </c>
      <c r="J51" s="30">
        <f>SUM(K51:O51)</f>
        <v>0</v>
      </c>
      <c r="K51" s="11"/>
      <c r="L51" s="12"/>
      <c r="M51" s="12"/>
      <c r="N51" s="12"/>
      <c r="O51" s="12"/>
      <c r="P51" s="13"/>
      <c r="Q51" s="1"/>
      <c r="T51" s="182"/>
    </row>
    <row r="52" spans="1:20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1"/>
      <c r="T52" s="182"/>
    </row>
    <row r="53" spans="1:20" ht="39" customHeight="1">
      <c r="A53" s="36"/>
      <c r="B53" s="24" t="s">
        <v>18</v>
      </c>
      <c r="C53" s="25">
        <v>72</v>
      </c>
      <c r="D53" s="200" t="s">
        <v>83</v>
      </c>
      <c r="E53" s="201"/>
      <c r="F53" s="183" t="s">
        <v>17</v>
      </c>
      <c r="G53" s="190">
        <f>IF(SUM(J55:J58)=0,0,(SUM(L55:L58)*1+SUM(M55:M58)*2+SUM(N55:N58)*3+SUM(O55:O58)*5)/SUM(J55:J58))</f>
        <v>1.8717948717948718</v>
      </c>
      <c r="H53" s="202" t="s">
        <v>9</v>
      </c>
      <c r="I53" s="202" t="s">
        <v>10</v>
      </c>
      <c r="J53" s="192" t="s">
        <v>33</v>
      </c>
      <c r="K53" s="187" t="s">
        <v>32</v>
      </c>
      <c r="L53" s="187"/>
      <c r="M53" s="26">
        <f>R55</f>
        <v>0</v>
      </c>
      <c r="N53" s="188" t="s">
        <v>31</v>
      </c>
      <c r="O53" s="189"/>
      <c r="P53" s="27">
        <f>IF(OR(P55="Disq",P56="Disq",P57="Disq",P58="Disq",R55="HC"),"Disq",IF(OR(P55="Abd",P56="Abd",P57="Abd",P58="Abd"),"Abd",SUM(I55:I58)+M53))</f>
        <v>73</v>
      </c>
      <c r="Q53" s="1"/>
      <c r="T53" s="182">
        <f>P53</f>
        <v>73</v>
      </c>
    </row>
    <row r="54" spans="1:20" ht="14.25" customHeight="1">
      <c r="A54" s="36"/>
      <c r="B54" s="204">
        <v>8</v>
      </c>
      <c r="C54" s="28" t="s">
        <v>170</v>
      </c>
      <c r="D54" s="206" t="s">
        <v>64</v>
      </c>
      <c r="E54" s="207"/>
      <c r="F54" s="184"/>
      <c r="G54" s="191"/>
      <c r="H54" s="203"/>
      <c r="I54" s="203"/>
      <c r="J54" s="193"/>
      <c r="K54" s="29" t="s">
        <v>2</v>
      </c>
      <c r="L54" s="29" t="s">
        <v>3</v>
      </c>
      <c r="M54" s="29" t="s">
        <v>4</v>
      </c>
      <c r="N54" s="29" t="s">
        <v>5</v>
      </c>
      <c r="O54" s="29" t="s">
        <v>6</v>
      </c>
      <c r="P54" s="29" t="s">
        <v>7</v>
      </c>
      <c r="Q54" s="1"/>
      <c r="T54" s="182"/>
    </row>
    <row r="55" spans="1:23" ht="14.25" customHeight="1">
      <c r="A55" s="36"/>
      <c r="B55" s="205"/>
      <c r="C55" s="28" t="s">
        <v>41</v>
      </c>
      <c r="D55" s="207"/>
      <c r="E55" s="207"/>
      <c r="F55" s="30" t="s">
        <v>11</v>
      </c>
      <c r="G55" s="40">
        <v>0.3847222222222222</v>
      </c>
      <c r="H55" s="31" t="s">
        <v>14</v>
      </c>
      <c r="I55" s="32">
        <f>IF(OR(P55="Disq",P55="Abd"),P55,(L55*1)+(M55*2)+(N55*3)+(O55*5)+P55)</f>
        <v>22</v>
      </c>
      <c r="J55" s="31">
        <f>SUM(K55:O55)</f>
        <v>13</v>
      </c>
      <c r="K55" s="5">
        <v>5</v>
      </c>
      <c r="L55" s="6">
        <v>1</v>
      </c>
      <c r="M55" s="6">
        <v>2</v>
      </c>
      <c r="N55" s="6">
        <v>4</v>
      </c>
      <c r="O55" s="6">
        <v>1</v>
      </c>
      <c r="P55" s="7"/>
      <c r="Q55" s="1"/>
      <c r="R55" s="2">
        <f>IF(G57&gt;$O$2,"HC",0)</f>
        <v>0</v>
      </c>
      <c r="T55" s="182"/>
      <c r="U55">
        <f>SUM(K55:K58)</f>
        <v>12</v>
      </c>
      <c r="V55">
        <f>SUM(L55:L58)</f>
        <v>6</v>
      </c>
      <c r="W55">
        <f>SUM(M55:M58)</f>
        <v>6</v>
      </c>
    </row>
    <row r="56" spans="1:20" ht="14.25" customHeight="1">
      <c r="A56" s="36"/>
      <c r="B56" s="33" t="s">
        <v>19</v>
      </c>
      <c r="C56" s="208" t="s">
        <v>84</v>
      </c>
      <c r="D56" s="209"/>
      <c r="E56" s="209"/>
      <c r="F56" s="30" t="s">
        <v>12</v>
      </c>
      <c r="G56" s="40">
        <v>0</v>
      </c>
      <c r="H56" s="30" t="s">
        <v>15</v>
      </c>
      <c r="I56" s="32">
        <f>IF(OR(P56="Disq",P56="Abd"),P56,(L56*1)+(M56*2)+(N56*3)+(O56*5)+P56)</f>
        <v>25</v>
      </c>
      <c r="J56" s="30">
        <f>SUM(K56:O56)</f>
        <v>13</v>
      </c>
      <c r="K56" s="8">
        <v>4</v>
      </c>
      <c r="L56" s="9">
        <v>2</v>
      </c>
      <c r="M56" s="9">
        <v>2</v>
      </c>
      <c r="N56" s="9">
        <v>3</v>
      </c>
      <c r="O56" s="9">
        <v>2</v>
      </c>
      <c r="P56" s="10"/>
      <c r="Q56" s="1"/>
      <c r="R56" s="2"/>
      <c r="T56" s="182"/>
    </row>
    <row r="57" spans="1:20" ht="14.25" customHeight="1">
      <c r="A57" s="36"/>
      <c r="B57" s="197">
        <f>VLOOKUP(B54,Attribution_des_points,2,FALSE)</f>
        <v>8</v>
      </c>
      <c r="C57" s="209"/>
      <c r="D57" s="209"/>
      <c r="E57" s="209"/>
      <c r="F57" s="30" t="s">
        <v>13</v>
      </c>
      <c r="G57" s="41">
        <v>0.6208333333333333</v>
      </c>
      <c r="H57" s="30" t="s">
        <v>16</v>
      </c>
      <c r="I57" s="32">
        <f>IF(OR(P57="Disq",P57="Abd"),P57,(L57*1)+(M57*2)+(N57*3)+(O57*5)+P57)</f>
        <v>26</v>
      </c>
      <c r="J57" s="30">
        <f>SUM(K57:O57)</f>
        <v>13</v>
      </c>
      <c r="K57" s="8">
        <v>3</v>
      </c>
      <c r="L57" s="9">
        <v>3</v>
      </c>
      <c r="M57" s="9">
        <v>2</v>
      </c>
      <c r="N57" s="9">
        <v>3</v>
      </c>
      <c r="O57" s="9">
        <v>2</v>
      </c>
      <c r="P57" s="10"/>
      <c r="Q57" s="1"/>
      <c r="T57" s="182"/>
    </row>
    <row r="58" spans="1:20" ht="14.25" customHeight="1">
      <c r="A58" s="36"/>
      <c r="B58" s="199"/>
      <c r="C58" s="210"/>
      <c r="D58" s="210"/>
      <c r="E58" s="210"/>
      <c r="F58" s="34" t="s">
        <v>27</v>
      </c>
      <c r="G58" s="42">
        <f>IF(G57=0,0,G57-G55)</f>
        <v>0.23611111111111116</v>
      </c>
      <c r="H58" s="35" t="s">
        <v>25</v>
      </c>
      <c r="I58" s="32">
        <f>IF(OR(P58="Disq",P58="Abd"),P58,(L58*1)+(M58*2)+(N58*3)+(O58*5)+P58)</f>
        <v>0</v>
      </c>
      <c r="J58" s="30">
        <f>SUM(K58:O58)</f>
        <v>0</v>
      </c>
      <c r="K58" s="11"/>
      <c r="L58" s="12"/>
      <c r="M58" s="12"/>
      <c r="N58" s="12"/>
      <c r="O58" s="12"/>
      <c r="P58" s="13"/>
      <c r="Q58" s="1"/>
      <c r="T58" s="182"/>
    </row>
    <row r="59" spans="1:20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1"/>
      <c r="T59" s="182"/>
    </row>
    <row r="60" spans="1:20" ht="39" customHeight="1">
      <c r="A60" s="36"/>
      <c r="B60" s="24" t="s">
        <v>18</v>
      </c>
      <c r="C60" s="25">
        <v>82</v>
      </c>
      <c r="D60" s="200" t="s">
        <v>294</v>
      </c>
      <c r="E60" s="201"/>
      <c r="F60" s="183" t="s">
        <v>17</v>
      </c>
      <c r="G60" s="190">
        <f>IF(SUM(J62:J65)=0,0,(SUM(L62:L65)*1+SUM(M62:M65)*2+SUM(N62:N65)*3+SUM(O62:O65)*5)/SUM(J62:J65))</f>
        <v>1.9487179487179487</v>
      </c>
      <c r="H60" s="202" t="s">
        <v>9</v>
      </c>
      <c r="I60" s="202" t="s">
        <v>10</v>
      </c>
      <c r="J60" s="192" t="s">
        <v>33</v>
      </c>
      <c r="K60" s="187" t="s">
        <v>32</v>
      </c>
      <c r="L60" s="187"/>
      <c r="M60" s="26">
        <f>R62</f>
        <v>0</v>
      </c>
      <c r="N60" s="188" t="s">
        <v>31</v>
      </c>
      <c r="O60" s="189"/>
      <c r="P60" s="27">
        <f>IF(OR(P62="Disq",P63="Disq",P64="Disq",P65="Disq",R62="HC"),"Disq",IF(OR(P62="Abd",P63="Abd",P64="Abd",P65="Abd"),"Abd",SUM(I62:I65)+M60))</f>
        <v>76</v>
      </c>
      <c r="Q60" s="1"/>
      <c r="T60" s="182">
        <f>P60</f>
        <v>76</v>
      </c>
    </row>
    <row r="61" spans="1:20" ht="14.25" customHeight="1">
      <c r="A61" s="36"/>
      <c r="B61" s="204">
        <v>9</v>
      </c>
      <c r="C61" s="28" t="s">
        <v>298</v>
      </c>
      <c r="D61" s="206" t="s">
        <v>290</v>
      </c>
      <c r="E61" s="207"/>
      <c r="F61" s="184"/>
      <c r="G61" s="191"/>
      <c r="H61" s="203"/>
      <c r="I61" s="203"/>
      <c r="J61" s="193"/>
      <c r="K61" s="29" t="s">
        <v>2</v>
      </c>
      <c r="L61" s="29" t="s">
        <v>3</v>
      </c>
      <c r="M61" s="29" t="s">
        <v>4</v>
      </c>
      <c r="N61" s="29" t="s">
        <v>5</v>
      </c>
      <c r="O61" s="29" t="s">
        <v>6</v>
      </c>
      <c r="P61" s="29" t="s">
        <v>7</v>
      </c>
      <c r="Q61" s="1"/>
      <c r="T61" s="182"/>
    </row>
    <row r="62" spans="1:23" ht="14.25" customHeight="1">
      <c r="A62" s="36"/>
      <c r="B62" s="205"/>
      <c r="C62" s="28" t="s">
        <v>41</v>
      </c>
      <c r="D62" s="207"/>
      <c r="E62" s="207"/>
      <c r="F62" s="30" t="s">
        <v>11</v>
      </c>
      <c r="G62" s="40">
        <v>0.38055555555555554</v>
      </c>
      <c r="H62" s="31" t="s">
        <v>14</v>
      </c>
      <c r="I62" s="32">
        <f>IF(OR(P62="Disq",P62="Abd"),P62,(L62*1)+(M62*2)+(N62*3)+(O62*5)+P62)</f>
        <v>21</v>
      </c>
      <c r="J62" s="31">
        <f>SUM(K62:O62)</f>
        <v>13</v>
      </c>
      <c r="K62" s="5">
        <v>4</v>
      </c>
      <c r="L62" s="6">
        <v>4</v>
      </c>
      <c r="M62" s="6">
        <v>0</v>
      </c>
      <c r="N62" s="6">
        <v>4</v>
      </c>
      <c r="O62" s="6">
        <v>1</v>
      </c>
      <c r="P62" s="7"/>
      <c r="Q62" s="1"/>
      <c r="R62" s="2">
        <f>IF(G64&gt;$O$2,"HC",0)</f>
        <v>0</v>
      </c>
      <c r="T62" s="182"/>
      <c r="U62">
        <f>SUM(K62:K65)</f>
        <v>8</v>
      </c>
      <c r="V62">
        <f>SUM(L62:L65)</f>
        <v>9</v>
      </c>
      <c r="W62">
        <f>SUM(M62:M65)</f>
        <v>7</v>
      </c>
    </row>
    <row r="63" spans="1:20" ht="14.25" customHeight="1">
      <c r="A63" s="36"/>
      <c r="B63" s="33" t="s">
        <v>19</v>
      </c>
      <c r="C63" s="208" t="s">
        <v>50</v>
      </c>
      <c r="D63" s="209"/>
      <c r="E63" s="209"/>
      <c r="F63" s="30" t="s">
        <v>12</v>
      </c>
      <c r="G63" s="40">
        <v>0</v>
      </c>
      <c r="H63" s="30" t="s">
        <v>15</v>
      </c>
      <c r="I63" s="32">
        <f>IF(OR(P63="Disq",P63="Abd"),P63,(L63*1)+(M63*2)+(N63*3)+(O63*5)+P63)</f>
        <v>28</v>
      </c>
      <c r="J63" s="30">
        <f>SUM(K63:O63)</f>
        <v>13</v>
      </c>
      <c r="K63" s="8">
        <v>1</v>
      </c>
      <c r="L63" s="9">
        <v>3</v>
      </c>
      <c r="M63" s="9">
        <v>4</v>
      </c>
      <c r="N63" s="9">
        <v>4</v>
      </c>
      <c r="O63" s="9">
        <v>1</v>
      </c>
      <c r="P63" s="10"/>
      <c r="Q63" s="1"/>
      <c r="R63" s="2"/>
      <c r="T63" s="182"/>
    </row>
    <row r="64" spans="1:20" ht="14.25" customHeight="1">
      <c r="A64" s="36"/>
      <c r="B64" s="197">
        <f>VLOOKUP(B61,Attribution_des_points,2,FALSE)</f>
        <v>7</v>
      </c>
      <c r="C64" s="209"/>
      <c r="D64" s="209"/>
      <c r="E64" s="209"/>
      <c r="F64" s="30" t="s">
        <v>13</v>
      </c>
      <c r="G64" s="41">
        <v>0.579861111111111</v>
      </c>
      <c r="H64" s="30" t="s">
        <v>16</v>
      </c>
      <c r="I64" s="32">
        <f>IF(OR(P64="Disq",P64="Abd"),P64,(L64*1)+(M64*2)+(N64*3)+(O64*5)+P64)</f>
        <v>27</v>
      </c>
      <c r="J64" s="30">
        <f>SUM(K64:O64)</f>
        <v>13</v>
      </c>
      <c r="K64" s="8">
        <v>3</v>
      </c>
      <c r="L64" s="9">
        <v>2</v>
      </c>
      <c r="M64" s="9">
        <v>3</v>
      </c>
      <c r="N64" s="9">
        <v>3</v>
      </c>
      <c r="O64" s="9">
        <v>2</v>
      </c>
      <c r="P64" s="10"/>
      <c r="Q64" s="1"/>
      <c r="T64" s="182"/>
    </row>
    <row r="65" spans="1:20" ht="14.25" customHeight="1">
      <c r="A65" s="36"/>
      <c r="B65" s="199"/>
      <c r="C65" s="210"/>
      <c r="D65" s="210"/>
      <c r="E65" s="210"/>
      <c r="F65" s="34" t="s">
        <v>27</v>
      </c>
      <c r="G65" s="42">
        <f>IF(G64=0,0,G64-G62)</f>
        <v>0.1993055555555555</v>
      </c>
      <c r="H65" s="35" t="s">
        <v>25</v>
      </c>
      <c r="I65" s="32">
        <f>IF(OR(P65="Disq",P65="Abd"),P65,(L65*1)+(M65*2)+(N65*3)+(O65*5)+P65)</f>
        <v>0</v>
      </c>
      <c r="J65" s="30">
        <f>SUM(K65:O65)</f>
        <v>0</v>
      </c>
      <c r="K65" s="11"/>
      <c r="L65" s="12"/>
      <c r="M65" s="12"/>
      <c r="N65" s="12"/>
      <c r="O65" s="12"/>
      <c r="P65" s="13"/>
      <c r="Q65" s="1"/>
      <c r="T65" s="182"/>
    </row>
    <row r="66" spans="1:20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1"/>
      <c r="T66" s="182"/>
    </row>
    <row r="67" spans="1:20" ht="39" customHeight="1">
      <c r="A67" s="36"/>
      <c r="B67" s="24" t="s">
        <v>18</v>
      </c>
      <c r="C67" s="25">
        <v>75</v>
      </c>
      <c r="D67" s="200" t="s">
        <v>94</v>
      </c>
      <c r="E67" s="201"/>
      <c r="F67" s="183" t="s">
        <v>17</v>
      </c>
      <c r="G67" s="190">
        <f>IF(SUM(J69:J72)=0,0,(SUM(L69:L72)*1+SUM(M69:M72)*2+SUM(N69:N72)*3+SUM(O69:O72)*5)/SUM(J69:J72))</f>
        <v>0</v>
      </c>
      <c r="H67" s="202" t="s">
        <v>9</v>
      </c>
      <c r="I67" s="202" t="s">
        <v>10</v>
      </c>
      <c r="J67" s="192" t="s">
        <v>33</v>
      </c>
      <c r="K67" s="187" t="s">
        <v>32</v>
      </c>
      <c r="L67" s="187"/>
      <c r="M67" s="26">
        <f>R69</f>
        <v>0</v>
      </c>
      <c r="N67" s="188" t="s">
        <v>31</v>
      </c>
      <c r="O67" s="189"/>
      <c r="P67" s="27">
        <f>IF(OR(P69="Disq",P70="Disq",P71="Disq",P72="Disq",R69="HC"),"Disq",IF(OR(P69="Abd",P70="Abd",P71="Abd",P72="Abd"),"Abd",SUM(I69:I72)+M67))</f>
        <v>999</v>
      </c>
      <c r="Q67" s="1"/>
      <c r="T67" s="182">
        <f>P67</f>
        <v>999</v>
      </c>
    </row>
    <row r="68" spans="1:20" ht="14.25" customHeight="1">
      <c r="A68" s="36"/>
      <c r="B68" s="204">
        <v>10</v>
      </c>
      <c r="C68" s="28" t="s">
        <v>174</v>
      </c>
      <c r="D68" s="206" t="s">
        <v>62</v>
      </c>
      <c r="E68" s="207"/>
      <c r="F68" s="184"/>
      <c r="G68" s="191"/>
      <c r="H68" s="203"/>
      <c r="I68" s="203"/>
      <c r="J68" s="193"/>
      <c r="K68" s="29" t="s">
        <v>2</v>
      </c>
      <c r="L68" s="29" t="s">
        <v>3</v>
      </c>
      <c r="M68" s="29" t="s">
        <v>4</v>
      </c>
      <c r="N68" s="29" t="s">
        <v>5</v>
      </c>
      <c r="O68" s="29" t="s">
        <v>6</v>
      </c>
      <c r="P68" s="29" t="s">
        <v>7</v>
      </c>
      <c r="Q68" s="1"/>
      <c r="T68" s="182"/>
    </row>
    <row r="69" spans="1:23" ht="14.25" customHeight="1">
      <c r="A69" s="36"/>
      <c r="B69" s="205"/>
      <c r="C69" s="28" t="s">
        <v>71</v>
      </c>
      <c r="D69" s="207"/>
      <c r="E69" s="207"/>
      <c r="F69" s="30" t="s">
        <v>11</v>
      </c>
      <c r="G69" s="40">
        <v>0</v>
      </c>
      <c r="H69" s="31" t="s">
        <v>14</v>
      </c>
      <c r="I69" s="32">
        <f>IF(OR(P69="Disq",P69="Abd"),P69,(L69*1)+(M69*2)+(N69*3)+(O69*5)+P69)</f>
        <v>999</v>
      </c>
      <c r="J69" s="31">
        <f>SUM(K69:O69)</f>
        <v>0</v>
      </c>
      <c r="K69" s="5"/>
      <c r="L69" s="6"/>
      <c r="M69" s="6"/>
      <c r="N69" s="6"/>
      <c r="O69" s="6"/>
      <c r="P69" s="7">
        <v>999</v>
      </c>
      <c r="Q69" s="1"/>
      <c r="R69" s="2">
        <f>IF(G71&gt;$O$2,"HC",0)</f>
        <v>0</v>
      </c>
      <c r="T69" s="182"/>
      <c r="U69">
        <f>SUM(K69:K72)</f>
        <v>0</v>
      </c>
      <c r="V69">
        <f>SUM(L69:L72)</f>
        <v>0</v>
      </c>
      <c r="W69">
        <f>SUM(M69:M72)</f>
        <v>0</v>
      </c>
    </row>
    <row r="70" spans="1:20" ht="14.25" customHeight="1">
      <c r="A70" s="36"/>
      <c r="B70" s="33" t="s">
        <v>19</v>
      </c>
      <c r="C70" s="208" t="s">
        <v>93</v>
      </c>
      <c r="D70" s="209"/>
      <c r="E70" s="209"/>
      <c r="F70" s="30" t="s">
        <v>12</v>
      </c>
      <c r="G70" s="40">
        <v>0</v>
      </c>
      <c r="H70" s="30" t="s">
        <v>15</v>
      </c>
      <c r="I70" s="32">
        <f>IF(OR(P70="Disq",P70="Abd"),P70,(L70*1)+(M70*2)+(N70*3)+(O70*5)+P70)</f>
        <v>0</v>
      </c>
      <c r="J70" s="30">
        <f>SUM(K70:O70)</f>
        <v>0</v>
      </c>
      <c r="K70" s="8"/>
      <c r="L70" s="9"/>
      <c r="M70" s="9"/>
      <c r="N70" s="9"/>
      <c r="O70" s="9"/>
      <c r="P70" s="10"/>
      <c r="Q70" s="1"/>
      <c r="R70" s="2"/>
      <c r="T70" s="182"/>
    </row>
    <row r="71" spans="1:20" ht="14.25" customHeight="1">
      <c r="A71" s="36"/>
      <c r="B71" s="197">
        <f>VLOOKUP(B68,Attribution_des_points,2,FALSE)</f>
        <v>6</v>
      </c>
      <c r="C71" s="209"/>
      <c r="D71" s="209"/>
      <c r="E71" s="209"/>
      <c r="F71" s="30" t="s">
        <v>13</v>
      </c>
      <c r="G71" s="41">
        <v>0</v>
      </c>
      <c r="H71" s="30" t="s">
        <v>16</v>
      </c>
      <c r="I71" s="32">
        <f>IF(OR(P71="Disq",P71="Abd"),P71,(L71*1)+(M71*2)+(N71*3)+(O71*5)+P71)</f>
        <v>0</v>
      </c>
      <c r="J71" s="30">
        <f>SUM(K71:O71)</f>
        <v>0</v>
      </c>
      <c r="K71" s="8"/>
      <c r="L71" s="9"/>
      <c r="M71" s="9"/>
      <c r="N71" s="9"/>
      <c r="O71" s="9"/>
      <c r="P71" s="10"/>
      <c r="Q71" s="1"/>
      <c r="T71" s="182"/>
    </row>
    <row r="72" spans="1:20" ht="14.25" customHeight="1">
      <c r="A72" s="36"/>
      <c r="B72" s="199"/>
      <c r="C72" s="210"/>
      <c r="D72" s="210"/>
      <c r="E72" s="210"/>
      <c r="F72" s="34" t="s">
        <v>27</v>
      </c>
      <c r="G72" s="42">
        <f>IF(G71=0,0,G71-G69)</f>
        <v>0</v>
      </c>
      <c r="H72" s="35" t="s">
        <v>25</v>
      </c>
      <c r="I72" s="32">
        <f>IF(OR(P72="Disq",P72="Abd"),P72,(L72*1)+(M72*2)+(N72*3)+(O72*5)+P72)</f>
        <v>0</v>
      </c>
      <c r="J72" s="30">
        <f>SUM(K72:O72)</f>
        <v>0</v>
      </c>
      <c r="K72" s="11"/>
      <c r="L72" s="12"/>
      <c r="M72" s="12"/>
      <c r="N72" s="12"/>
      <c r="O72" s="12"/>
      <c r="P72" s="13"/>
      <c r="Q72" s="1"/>
      <c r="T72" s="182"/>
    </row>
    <row r="73" spans="1:20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1"/>
      <c r="T73" s="182"/>
    </row>
    <row r="74" spans="1:20" ht="39" customHeight="1">
      <c r="A74" s="36"/>
      <c r="B74" s="24" t="s">
        <v>18</v>
      </c>
      <c r="C74" s="25">
        <v>79</v>
      </c>
      <c r="D74" s="200" t="s">
        <v>295</v>
      </c>
      <c r="E74" s="201"/>
      <c r="F74" s="183" t="s">
        <v>17</v>
      </c>
      <c r="G74" s="190">
        <f>IF(SUM(J76:J79)=0,0,(SUM(L76:L79)*1+SUM(M76:M79)*2+SUM(N76:N79)*3+SUM(O76:O79)*5)/SUM(J76:J79))</f>
        <v>4.230769230769231</v>
      </c>
      <c r="H74" s="202" t="s">
        <v>9</v>
      </c>
      <c r="I74" s="202" t="s">
        <v>10</v>
      </c>
      <c r="J74" s="192" t="s">
        <v>33</v>
      </c>
      <c r="K74" s="187" t="s">
        <v>32</v>
      </c>
      <c r="L74" s="187"/>
      <c r="M74" s="26">
        <f>R76</f>
        <v>0</v>
      </c>
      <c r="N74" s="188" t="s">
        <v>31</v>
      </c>
      <c r="O74" s="189"/>
      <c r="P74" s="27" t="str">
        <f>IF(OR(P76="Disq",P77="Disq",P78="Disq",P79="Disq",R76="HC"),"Disq",IF(OR(P76="Abd",P77="Abd",P78="Abd",P79="Abd"),"Abd",SUM(I76:I79)+M74))</f>
        <v>Abd</v>
      </c>
      <c r="Q74" s="1"/>
      <c r="T74" s="182" t="str">
        <f>P74</f>
        <v>Abd</v>
      </c>
    </row>
    <row r="75" spans="1:20" ht="14.25" customHeight="1">
      <c r="A75" s="36"/>
      <c r="B75" s="204" t="s">
        <v>199</v>
      </c>
      <c r="C75" s="28" t="s">
        <v>299</v>
      </c>
      <c r="D75" s="206" t="s">
        <v>247</v>
      </c>
      <c r="E75" s="207"/>
      <c r="F75" s="184"/>
      <c r="G75" s="191"/>
      <c r="H75" s="203"/>
      <c r="I75" s="203"/>
      <c r="J75" s="193"/>
      <c r="K75" s="29" t="s">
        <v>2</v>
      </c>
      <c r="L75" s="29" t="s">
        <v>3</v>
      </c>
      <c r="M75" s="29" t="s">
        <v>4</v>
      </c>
      <c r="N75" s="29" t="s">
        <v>5</v>
      </c>
      <c r="O75" s="29" t="s">
        <v>6</v>
      </c>
      <c r="P75" s="29" t="s">
        <v>7</v>
      </c>
      <c r="Q75" s="1"/>
      <c r="T75" s="182"/>
    </row>
    <row r="76" spans="1:23" ht="14.25" customHeight="1">
      <c r="A76" s="36"/>
      <c r="B76" s="205"/>
      <c r="C76" s="28" t="s">
        <v>41</v>
      </c>
      <c r="D76" s="207"/>
      <c r="E76" s="207"/>
      <c r="F76" s="30" t="s">
        <v>11</v>
      </c>
      <c r="G76" s="40">
        <v>0.4361111111111111</v>
      </c>
      <c r="H76" s="31" t="s">
        <v>14</v>
      </c>
      <c r="I76" s="32">
        <f>IF(OR(P76="Disq",P76="Abd"),P76,(L76*1)+(M76*2)+(N76*3)+(O76*5)+P76)</f>
        <v>55</v>
      </c>
      <c r="J76" s="31">
        <f>SUM(K76:O76)</f>
        <v>13</v>
      </c>
      <c r="K76" s="5">
        <v>0</v>
      </c>
      <c r="L76" s="6">
        <v>0</v>
      </c>
      <c r="M76" s="6">
        <v>2</v>
      </c>
      <c r="N76" s="6">
        <v>2</v>
      </c>
      <c r="O76" s="6">
        <v>9</v>
      </c>
      <c r="P76" s="7"/>
      <c r="Q76" s="1"/>
      <c r="R76" s="2">
        <f>IF(G78&gt;$O$2,"HC",0)</f>
        <v>0</v>
      </c>
      <c r="T76" s="182"/>
      <c r="U76">
        <f>SUM(K76:K79)</f>
        <v>0</v>
      </c>
      <c r="V76">
        <f>SUM(L76:L79)</f>
        <v>0</v>
      </c>
      <c r="W76">
        <f>SUM(M76:M79)</f>
        <v>2</v>
      </c>
    </row>
    <row r="77" spans="1:20" ht="14.25" customHeight="1">
      <c r="A77" s="36"/>
      <c r="B77" s="33" t="s">
        <v>19</v>
      </c>
      <c r="C77" s="208" t="s">
        <v>40</v>
      </c>
      <c r="D77" s="209"/>
      <c r="E77" s="209"/>
      <c r="F77" s="30" t="s">
        <v>12</v>
      </c>
      <c r="G77" s="40">
        <v>0</v>
      </c>
      <c r="H77" s="30" t="s">
        <v>15</v>
      </c>
      <c r="I77" s="32" t="str">
        <f>IF(OR(P77="Disq",P77="Abd"),P77,(L77*1)+(M77*2)+(N77*3)+(O77*5)+P77)</f>
        <v>abd</v>
      </c>
      <c r="J77" s="30">
        <f>SUM(K77:O77)</f>
        <v>0</v>
      </c>
      <c r="K77" s="8"/>
      <c r="L77" s="9"/>
      <c r="M77" s="9"/>
      <c r="N77" s="9"/>
      <c r="O77" s="9"/>
      <c r="P77" s="10" t="s">
        <v>361</v>
      </c>
      <c r="Q77" s="1"/>
      <c r="R77" s="2"/>
      <c r="T77" s="182"/>
    </row>
    <row r="78" spans="1:20" ht="14.25" customHeight="1">
      <c r="A78" s="36"/>
      <c r="B78" s="197" t="str">
        <f>VLOOKUP(B75,Attribution_des_points,2,FALSE)</f>
        <v>NC</v>
      </c>
      <c r="C78" s="209"/>
      <c r="D78" s="209"/>
      <c r="E78" s="209"/>
      <c r="F78" s="30" t="s">
        <v>13</v>
      </c>
      <c r="G78" s="41">
        <v>0</v>
      </c>
      <c r="H78" s="30" t="s">
        <v>16</v>
      </c>
      <c r="I78" s="32">
        <f>IF(OR(P78="Disq",P78="Abd"),P78,(L78*1)+(M78*2)+(N78*3)+(O78*5)+P78)</f>
        <v>0</v>
      </c>
      <c r="J78" s="30">
        <f>SUM(K78:O78)</f>
        <v>0</v>
      </c>
      <c r="K78" s="8"/>
      <c r="L78" s="9"/>
      <c r="M78" s="9"/>
      <c r="N78" s="9"/>
      <c r="O78" s="9"/>
      <c r="P78" s="10"/>
      <c r="Q78" s="1"/>
      <c r="T78" s="182"/>
    </row>
    <row r="79" spans="1:20" ht="14.25" customHeight="1">
      <c r="A79" s="36"/>
      <c r="B79" s="199"/>
      <c r="C79" s="210"/>
      <c r="D79" s="210"/>
      <c r="E79" s="210"/>
      <c r="F79" s="34" t="s">
        <v>27</v>
      </c>
      <c r="G79" s="42">
        <f>IF(G78=0,0,G78-G76)</f>
        <v>0</v>
      </c>
      <c r="H79" s="35" t="s">
        <v>25</v>
      </c>
      <c r="I79" s="32">
        <f>IF(OR(P79="Disq",P79="Abd"),P79,(L79*1)+(M79*2)+(N79*3)+(O79*5)+P79)</f>
        <v>0</v>
      </c>
      <c r="J79" s="30">
        <f>SUM(K79:O79)</f>
        <v>0</v>
      </c>
      <c r="K79" s="11"/>
      <c r="L79" s="12"/>
      <c r="M79" s="12"/>
      <c r="N79" s="12"/>
      <c r="O79" s="12"/>
      <c r="P79" s="13"/>
      <c r="Q79" s="1"/>
      <c r="T79" s="182"/>
    </row>
    <row r="80" spans="1:20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1"/>
      <c r="T80" s="182"/>
    </row>
    <row r="81" spans="1:20" ht="39" customHeight="1">
      <c r="A81" s="36"/>
      <c r="B81" s="24" t="s">
        <v>18</v>
      </c>
      <c r="C81" s="25">
        <v>83</v>
      </c>
      <c r="D81" s="200" t="s">
        <v>101</v>
      </c>
      <c r="E81" s="201"/>
      <c r="F81" s="183" t="s">
        <v>17</v>
      </c>
      <c r="G81" s="190">
        <f>IF(SUM(J83:J86)=0,0,(SUM(L83:L86)*1+SUM(M83:M86)*2+SUM(N83:N86)*3+SUM(O83:O86)*5)/SUM(J83:J86))</f>
        <v>0</v>
      </c>
      <c r="H81" s="202" t="s">
        <v>9</v>
      </c>
      <c r="I81" s="202" t="s">
        <v>10</v>
      </c>
      <c r="J81" s="192" t="s">
        <v>33</v>
      </c>
      <c r="K81" s="187" t="s">
        <v>32</v>
      </c>
      <c r="L81" s="187"/>
      <c r="M81" s="26">
        <f>R83</f>
        <v>0</v>
      </c>
      <c r="N81" s="188" t="s">
        <v>31</v>
      </c>
      <c r="O81" s="189"/>
      <c r="P81" s="27" t="str">
        <f>IF(OR(P83="Disq",P84="Disq",P85="Disq",P86="Disq",R83="HC"),"Disq",IF(OR(P83="Abd",P84="Abd",P85="Abd",P86="Abd"),"Abd",SUM(I83:I86)+M81))</f>
        <v>Abd</v>
      </c>
      <c r="Q81" s="1"/>
      <c r="T81" s="182" t="str">
        <f>P81</f>
        <v>Abd</v>
      </c>
    </row>
    <row r="82" spans="1:20" ht="14.25" customHeight="1">
      <c r="A82" s="36"/>
      <c r="B82" s="204" t="s">
        <v>199</v>
      </c>
      <c r="C82" s="28" t="s">
        <v>354</v>
      </c>
      <c r="D82" s="206" t="s">
        <v>102</v>
      </c>
      <c r="E82" s="207"/>
      <c r="F82" s="184"/>
      <c r="G82" s="191"/>
      <c r="H82" s="203"/>
      <c r="I82" s="203"/>
      <c r="J82" s="193"/>
      <c r="K82" s="29" t="s">
        <v>2</v>
      </c>
      <c r="L82" s="29" t="s">
        <v>3</v>
      </c>
      <c r="M82" s="29" t="s">
        <v>4</v>
      </c>
      <c r="N82" s="29" t="s">
        <v>5</v>
      </c>
      <c r="O82" s="29" t="s">
        <v>6</v>
      </c>
      <c r="P82" s="29" t="s">
        <v>7</v>
      </c>
      <c r="Q82" s="1"/>
      <c r="T82" s="182"/>
    </row>
    <row r="83" spans="1:23" ht="14.25" customHeight="1">
      <c r="A83" s="36"/>
      <c r="B83" s="205"/>
      <c r="C83" s="28" t="s">
        <v>41</v>
      </c>
      <c r="D83" s="207"/>
      <c r="E83" s="207"/>
      <c r="F83" s="30" t="s">
        <v>11</v>
      </c>
      <c r="G83" s="40">
        <v>0</v>
      </c>
      <c r="H83" s="31" t="s">
        <v>14</v>
      </c>
      <c r="I83" s="32" t="str">
        <f>IF(OR(P83="Disq",P83="Abd"),P83,(L83*1)+(M83*2)+(N83*3)+(O83*5)+P83)</f>
        <v>abd</v>
      </c>
      <c r="J83" s="31">
        <f>SUM(K83:O83)</f>
        <v>0</v>
      </c>
      <c r="K83" s="5"/>
      <c r="L83" s="6"/>
      <c r="M83" s="6"/>
      <c r="N83" s="6"/>
      <c r="O83" s="6"/>
      <c r="P83" s="7" t="s">
        <v>361</v>
      </c>
      <c r="Q83" s="1"/>
      <c r="R83" s="2">
        <f>IF(G85&gt;$O$2,"HC",0)</f>
        <v>0</v>
      </c>
      <c r="T83" s="182"/>
      <c r="U83">
        <f>SUM(K83:K86)</f>
        <v>0</v>
      </c>
      <c r="V83">
        <f>SUM(L83:L86)</f>
        <v>0</v>
      </c>
      <c r="W83">
        <f>SUM(M83:M86)</f>
        <v>0</v>
      </c>
    </row>
    <row r="84" spans="1:20" ht="14.25" customHeight="1">
      <c r="A84" s="36"/>
      <c r="B84" s="33" t="s">
        <v>19</v>
      </c>
      <c r="C84" s="208" t="s">
        <v>49</v>
      </c>
      <c r="D84" s="209"/>
      <c r="E84" s="209"/>
      <c r="F84" s="30" t="s">
        <v>12</v>
      </c>
      <c r="G84" s="40">
        <v>0</v>
      </c>
      <c r="H84" s="30" t="s">
        <v>15</v>
      </c>
      <c r="I84" s="32">
        <f>IF(OR(P84="Disq",P84="Abd"),P84,(L84*1)+(M84*2)+(N84*3)+(O84*5)+P84)</f>
        <v>0</v>
      </c>
      <c r="J84" s="30">
        <f>SUM(K84:O84)</f>
        <v>0</v>
      </c>
      <c r="K84" s="8"/>
      <c r="L84" s="9"/>
      <c r="M84" s="9"/>
      <c r="N84" s="9"/>
      <c r="O84" s="9"/>
      <c r="P84" s="10"/>
      <c r="Q84" s="1"/>
      <c r="R84" s="2"/>
      <c r="T84" s="182"/>
    </row>
    <row r="85" spans="1:20" ht="14.25" customHeight="1">
      <c r="A85" s="36"/>
      <c r="B85" s="197" t="str">
        <f>VLOOKUP(B82,Attribution_des_points,2,FALSE)</f>
        <v>NC</v>
      </c>
      <c r="C85" s="209"/>
      <c r="D85" s="209"/>
      <c r="E85" s="209"/>
      <c r="F85" s="30" t="s">
        <v>13</v>
      </c>
      <c r="G85" s="41">
        <v>0</v>
      </c>
      <c r="H85" s="30" t="s">
        <v>16</v>
      </c>
      <c r="I85" s="32">
        <f>IF(OR(P85="Disq",P85="Abd"),P85,(L85*1)+(M85*2)+(N85*3)+(O85*5)+P85)</f>
        <v>0</v>
      </c>
      <c r="J85" s="30">
        <f>SUM(K85:O85)</f>
        <v>0</v>
      </c>
      <c r="K85" s="8"/>
      <c r="L85" s="9"/>
      <c r="M85" s="9"/>
      <c r="N85" s="9"/>
      <c r="O85" s="9"/>
      <c r="P85" s="10"/>
      <c r="Q85" s="1"/>
      <c r="T85" s="182"/>
    </row>
    <row r="86" spans="1:20" ht="14.25" customHeight="1">
      <c r="A86" s="36"/>
      <c r="B86" s="199"/>
      <c r="C86" s="210"/>
      <c r="D86" s="210"/>
      <c r="E86" s="210"/>
      <c r="F86" s="34" t="s">
        <v>27</v>
      </c>
      <c r="G86" s="42">
        <f>IF(G85=0,0,G85-G83)</f>
        <v>0</v>
      </c>
      <c r="H86" s="35" t="s">
        <v>25</v>
      </c>
      <c r="I86" s="32">
        <f>IF(OR(P86="Disq",P86="Abd"),P86,(L86*1)+(M86*2)+(N86*3)+(O86*5)+P86)</f>
        <v>0</v>
      </c>
      <c r="J86" s="30">
        <f>SUM(K86:O86)</f>
        <v>0</v>
      </c>
      <c r="K86" s="11"/>
      <c r="L86" s="12"/>
      <c r="M86" s="12"/>
      <c r="N86" s="12"/>
      <c r="O86" s="12"/>
      <c r="P86" s="13"/>
      <c r="Q86" s="1"/>
      <c r="T86" s="182"/>
    </row>
    <row r="87" spans="1:20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1"/>
      <c r="T87" s="182"/>
    </row>
  </sheetData>
  <sheetProtection password="CC71" sheet="1" objects="1" scenarios="1" selectLockedCells="1" sort="0" autoFilter="0"/>
  <mergeCells count="159">
    <mergeCell ref="B2:E2"/>
    <mergeCell ref="H2:M2"/>
    <mergeCell ref="O2:P2"/>
    <mergeCell ref="D11:E11"/>
    <mergeCell ref="F11:F12"/>
    <mergeCell ref="G11:G12"/>
    <mergeCell ref="H11:H12"/>
    <mergeCell ref="I11:I12"/>
    <mergeCell ref="J11:J12"/>
    <mergeCell ref="K11:L11"/>
    <mergeCell ref="N11:O11"/>
    <mergeCell ref="T11:T17"/>
    <mergeCell ref="B12:B13"/>
    <mergeCell ref="D12:E13"/>
    <mergeCell ref="C14:E16"/>
    <mergeCell ref="B15:B16"/>
    <mergeCell ref="C56:E58"/>
    <mergeCell ref="B57:B58"/>
    <mergeCell ref="D54:E55"/>
    <mergeCell ref="B54:B55"/>
    <mergeCell ref="J53:J54"/>
    <mergeCell ref="I53:I54"/>
    <mergeCell ref="H53:H54"/>
    <mergeCell ref="G53:G54"/>
    <mergeCell ref="F53:F54"/>
    <mergeCell ref="D39:E39"/>
    <mergeCell ref="F39:F40"/>
    <mergeCell ref="G39:G40"/>
    <mergeCell ref="H39:H40"/>
    <mergeCell ref="I39:I40"/>
    <mergeCell ref="J39:J40"/>
    <mergeCell ref="B40:B41"/>
    <mergeCell ref="D40:E41"/>
    <mergeCell ref="C42:E44"/>
    <mergeCell ref="B43:B44"/>
    <mergeCell ref="N53:O53"/>
    <mergeCell ref="K53:L53"/>
    <mergeCell ref="D53:E53"/>
    <mergeCell ref="B26:B27"/>
    <mergeCell ref="D26:E27"/>
    <mergeCell ref="C28:E30"/>
    <mergeCell ref="B29:B30"/>
    <mergeCell ref="D25:E25"/>
    <mergeCell ref="F25:F26"/>
    <mergeCell ref="G67:G68"/>
    <mergeCell ref="H67:H68"/>
    <mergeCell ref="I67:I68"/>
    <mergeCell ref="J67:J68"/>
    <mergeCell ref="K25:L25"/>
    <mergeCell ref="N25:O25"/>
    <mergeCell ref="G25:G26"/>
    <mergeCell ref="H25:H26"/>
    <mergeCell ref="I25:I26"/>
    <mergeCell ref="J25:J26"/>
    <mergeCell ref="B68:B69"/>
    <mergeCell ref="D68:E69"/>
    <mergeCell ref="C70:E72"/>
    <mergeCell ref="B71:B72"/>
    <mergeCell ref="D67:E67"/>
    <mergeCell ref="F67:F68"/>
    <mergeCell ref="H4:H5"/>
    <mergeCell ref="I4:I5"/>
    <mergeCell ref="J4:J5"/>
    <mergeCell ref="K67:L67"/>
    <mergeCell ref="N67:O67"/>
    <mergeCell ref="T67:T73"/>
    <mergeCell ref="T25:T31"/>
    <mergeCell ref="N39:O39"/>
    <mergeCell ref="T39:T45"/>
    <mergeCell ref="K39:L39"/>
    <mergeCell ref="K4:L4"/>
    <mergeCell ref="N4:O4"/>
    <mergeCell ref="T4:T10"/>
    <mergeCell ref="B5:B6"/>
    <mergeCell ref="D5:E6"/>
    <mergeCell ref="C7:E9"/>
    <mergeCell ref="B8:B9"/>
    <mergeCell ref="D4:E4"/>
    <mergeCell ref="F4:F5"/>
    <mergeCell ref="G4:G5"/>
    <mergeCell ref="B47:B48"/>
    <mergeCell ref="D47:E48"/>
    <mergeCell ref="C49:E51"/>
    <mergeCell ref="B50:B51"/>
    <mergeCell ref="D46:E46"/>
    <mergeCell ref="F46:F47"/>
    <mergeCell ref="G74:G75"/>
    <mergeCell ref="H74:H75"/>
    <mergeCell ref="I74:I75"/>
    <mergeCell ref="J74:J75"/>
    <mergeCell ref="K46:L46"/>
    <mergeCell ref="N46:O46"/>
    <mergeCell ref="G46:G47"/>
    <mergeCell ref="H46:H47"/>
    <mergeCell ref="I46:I47"/>
    <mergeCell ref="J46:J47"/>
    <mergeCell ref="B75:B76"/>
    <mergeCell ref="D75:E76"/>
    <mergeCell ref="C77:E79"/>
    <mergeCell ref="B78:B79"/>
    <mergeCell ref="D74:E74"/>
    <mergeCell ref="F74:F75"/>
    <mergeCell ref="H18:H19"/>
    <mergeCell ref="I18:I19"/>
    <mergeCell ref="J18:J19"/>
    <mergeCell ref="K74:L74"/>
    <mergeCell ref="N74:O74"/>
    <mergeCell ref="T74:T80"/>
    <mergeCell ref="T46:T52"/>
    <mergeCell ref="T53:T59"/>
    <mergeCell ref="K18:L18"/>
    <mergeCell ref="N18:O18"/>
    <mergeCell ref="T18:T24"/>
    <mergeCell ref="B19:B20"/>
    <mergeCell ref="D19:E20"/>
    <mergeCell ref="C21:E23"/>
    <mergeCell ref="B22:B23"/>
    <mergeCell ref="D18:E18"/>
    <mergeCell ref="F18:F19"/>
    <mergeCell ref="G18:G19"/>
    <mergeCell ref="T32:T38"/>
    <mergeCell ref="B33:B34"/>
    <mergeCell ref="D33:E34"/>
    <mergeCell ref="C35:E37"/>
    <mergeCell ref="B36:B37"/>
    <mergeCell ref="D32:E32"/>
    <mergeCell ref="F32:F33"/>
    <mergeCell ref="G32:G33"/>
    <mergeCell ref="H32:H33"/>
    <mergeCell ref="I32:I33"/>
    <mergeCell ref="G60:G61"/>
    <mergeCell ref="H60:H61"/>
    <mergeCell ref="I60:I61"/>
    <mergeCell ref="J60:J61"/>
    <mergeCell ref="K32:L32"/>
    <mergeCell ref="N32:O32"/>
    <mergeCell ref="J32:J33"/>
    <mergeCell ref="B61:B62"/>
    <mergeCell ref="D61:E62"/>
    <mergeCell ref="C63:E65"/>
    <mergeCell ref="B64:B65"/>
    <mergeCell ref="D60:E60"/>
    <mergeCell ref="F60:F61"/>
    <mergeCell ref="H81:H82"/>
    <mergeCell ref="I81:I82"/>
    <mergeCell ref="J81:J82"/>
    <mergeCell ref="K60:L60"/>
    <mergeCell ref="N60:O60"/>
    <mergeCell ref="T60:T66"/>
    <mergeCell ref="K81:L81"/>
    <mergeCell ref="N81:O81"/>
    <mergeCell ref="T81:T87"/>
    <mergeCell ref="B82:B83"/>
    <mergeCell ref="D82:E83"/>
    <mergeCell ref="C84:E86"/>
    <mergeCell ref="B85:B86"/>
    <mergeCell ref="D81:E81"/>
    <mergeCell ref="F81:F82"/>
    <mergeCell ref="G81:G82"/>
  </mergeCells>
  <dataValidations count="1">
    <dataValidation type="list" allowBlank="1" showDropDown="1" showInputMessage="1" showErrorMessage="1" sqref="J76:J79 J83:J86 J69:J72 J6:J9 J13:J16 J20:J23 J27:J30 J34:J37 J41:J44 J48:J51 J55:J58 J62:J65">
      <formula1>"0,1,2,3,5"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0" horizontalDpi="600" verticalDpi="600" orientation="landscape" paperSize="9" scale="81" r:id="rId1"/>
  <headerFooter>
    <oddHeader>&amp;L37eme TRIAL DE LA BRESSE&amp;Rle 11/09/2016</oddHeader>
  </headerFooter>
  <rowBreaks count="2" manualBreakCount="2">
    <brk id="24" max="255" man="1"/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W178"/>
  <sheetViews>
    <sheetView showGridLines="0" view="pageBreakPreview" zoomScale="60" zoomScalePageLayoutView="0" workbookViewId="0" topLeftCell="A145">
      <selection activeCell="G6" sqref="G6"/>
    </sheetView>
  </sheetViews>
  <sheetFormatPr defaultColWidth="11.421875" defaultRowHeight="12.75"/>
  <cols>
    <col min="1" max="1" width="3.7109375" style="0" customWidth="1"/>
    <col min="2" max="2" width="10.7109375" style="0" customWidth="1"/>
    <col min="3" max="3" width="18.7109375" style="0" customWidth="1"/>
    <col min="4" max="5" width="15.7109375" style="0" customWidth="1"/>
    <col min="6" max="6" width="16.7109375" style="0" customWidth="1"/>
    <col min="7" max="7" width="15.7109375" style="0" customWidth="1"/>
    <col min="8" max="10" width="6.7109375" style="0" customWidth="1"/>
    <col min="11" max="15" width="8.7109375" style="0" customWidth="1"/>
    <col min="16" max="16" width="9.7109375" style="0" customWidth="1"/>
    <col min="17" max="17" width="3.7109375" style="0" customWidth="1"/>
    <col min="18" max="19" width="6.421875" style="0" hidden="1" customWidth="1"/>
    <col min="20" max="23" width="5.7109375" style="0" hidden="1" customWidth="1"/>
    <col min="24" max="33" width="5.7109375" style="0" customWidth="1"/>
  </cols>
  <sheetData>
    <row r="1" spans="1:17" ht="9.75" customHeight="1">
      <c r="A1" s="36"/>
      <c r="B1" s="36"/>
      <c r="C1" s="36"/>
      <c r="D1" s="36"/>
      <c r="E1" s="36"/>
      <c r="F1" s="36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30" customHeight="1">
      <c r="A2" s="36"/>
      <c r="B2" s="197" t="s">
        <v>30</v>
      </c>
      <c r="C2" s="197"/>
      <c r="D2" s="197"/>
      <c r="E2" s="198"/>
      <c r="F2" s="76" t="s">
        <v>23</v>
      </c>
      <c r="G2" s="75"/>
      <c r="H2" s="194" t="s">
        <v>262</v>
      </c>
      <c r="I2" s="195"/>
      <c r="J2" s="195"/>
      <c r="K2" s="195"/>
      <c r="L2" s="195"/>
      <c r="M2" s="196"/>
      <c r="N2" s="113"/>
      <c r="O2" s="185">
        <f>'Données Courses'!E6</f>
        <v>0.7291666666666666</v>
      </c>
      <c r="P2" s="186"/>
      <c r="Q2" s="1"/>
      <c r="S2">
        <f>COUNTA(T:T)</f>
        <v>25</v>
      </c>
      <c r="T2" s="3"/>
    </row>
    <row r="3" spans="1:17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"/>
    </row>
    <row r="4" spans="1:20" ht="39" customHeight="1">
      <c r="A4" s="36"/>
      <c r="B4" s="24" t="s">
        <v>18</v>
      </c>
      <c r="C4" s="25">
        <v>101</v>
      </c>
      <c r="D4" s="200" t="s">
        <v>61</v>
      </c>
      <c r="E4" s="201"/>
      <c r="F4" s="183" t="s">
        <v>17</v>
      </c>
      <c r="G4" s="190">
        <f>IF(SUM(J6:J9)=0,0,(SUM(L6:L9)*1+SUM(M6:M9)*2+SUM(N6:N9)*3+SUM(O6:O9)*5)/SUM(J6:J9))</f>
        <v>0.05128205128205128</v>
      </c>
      <c r="H4" s="202" t="s">
        <v>9</v>
      </c>
      <c r="I4" s="202" t="s">
        <v>10</v>
      </c>
      <c r="J4" s="192" t="s">
        <v>33</v>
      </c>
      <c r="K4" s="187" t="s">
        <v>32</v>
      </c>
      <c r="L4" s="187"/>
      <c r="M4" s="26">
        <f>R6</f>
        <v>0</v>
      </c>
      <c r="N4" s="188" t="s">
        <v>31</v>
      </c>
      <c r="O4" s="189"/>
      <c r="P4" s="27">
        <f>IF(OR(P6="Disq",P7="Disq",P8="Disq",P9="Disq",R6="HC"),"Disq",IF(OR(P6="Abd",P7="Abd",P8="Abd",P9="Abd"),"Abd",SUM(I6:I9)+M4))</f>
        <v>2</v>
      </c>
      <c r="Q4" s="1"/>
      <c r="T4" s="182">
        <f>P4</f>
        <v>2</v>
      </c>
    </row>
    <row r="5" spans="1:20" ht="14.25" customHeight="1">
      <c r="A5" s="36"/>
      <c r="B5" s="204">
        <v>1</v>
      </c>
      <c r="C5" s="28" t="s">
        <v>183</v>
      </c>
      <c r="D5" s="206" t="s">
        <v>115</v>
      </c>
      <c r="E5" s="207"/>
      <c r="F5" s="184"/>
      <c r="G5" s="191"/>
      <c r="H5" s="203"/>
      <c r="I5" s="203"/>
      <c r="J5" s="193"/>
      <c r="K5" s="29" t="s">
        <v>2</v>
      </c>
      <c r="L5" s="29" t="s">
        <v>3</v>
      </c>
      <c r="M5" s="29" t="s">
        <v>4</v>
      </c>
      <c r="N5" s="29" t="s">
        <v>5</v>
      </c>
      <c r="O5" s="29" t="s">
        <v>6</v>
      </c>
      <c r="P5" s="29" t="s">
        <v>7</v>
      </c>
      <c r="Q5" s="1"/>
      <c r="T5" s="182"/>
    </row>
    <row r="6" spans="1:23" ht="14.25" customHeight="1">
      <c r="A6" s="36"/>
      <c r="B6" s="205"/>
      <c r="C6" s="28" t="s">
        <v>41</v>
      </c>
      <c r="D6" s="207"/>
      <c r="E6" s="207"/>
      <c r="F6" s="30" t="s">
        <v>11</v>
      </c>
      <c r="G6" s="40">
        <v>0.38819444444444445</v>
      </c>
      <c r="H6" s="31" t="s">
        <v>14</v>
      </c>
      <c r="I6" s="32">
        <f>IF(OR(P6="Disq",P6="Abd"),P6,(L6*1)+(M6*2)+(N6*3)+(O6*5)+P6)</f>
        <v>0</v>
      </c>
      <c r="J6" s="31">
        <f>SUM(K6:O6)</f>
        <v>13</v>
      </c>
      <c r="K6" s="5">
        <v>13</v>
      </c>
      <c r="L6" s="6"/>
      <c r="M6" s="6"/>
      <c r="N6" s="6"/>
      <c r="O6" s="6"/>
      <c r="P6" s="7"/>
      <c r="Q6" s="1"/>
      <c r="R6" s="2">
        <f>IF(G8&gt;$O$2,"HC",0)</f>
        <v>0</v>
      </c>
      <c r="T6" s="182"/>
      <c r="U6">
        <f>SUM(K6:K9)</f>
        <v>38</v>
      </c>
      <c r="V6">
        <f>SUM(L6:L9)</f>
        <v>0</v>
      </c>
      <c r="W6">
        <f>SUM(M6:M9)</f>
        <v>1</v>
      </c>
    </row>
    <row r="7" spans="1:20" ht="14.25" customHeight="1">
      <c r="A7" s="36"/>
      <c r="B7" s="33" t="s">
        <v>19</v>
      </c>
      <c r="C7" s="208" t="s">
        <v>40</v>
      </c>
      <c r="D7" s="209"/>
      <c r="E7" s="209"/>
      <c r="F7" s="30" t="s">
        <v>12</v>
      </c>
      <c r="G7" s="40">
        <v>0</v>
      </c>
      <c r="H7" s="30" t="s">
        <v>15</v>
      </c>
      <c r="I7" s="32">
        <f>IF(OR(P7="Disq",P7="Abd"),P7,(L7*1)+(M7*2)+(N7*3)+(O7*5)+P7)</f>
        <v>0</v>
      </c>
      <c r="J7" s="30">
        <f>SUM(K7:O7)</f>
        <v>13</v>
      </c>
      <c r="K7" s="8">
        <v>13</v>
      </c>
      <c r="L7" s="9"/>
      <c r="M7" s="9"/>
      <c r="N7" s="9"/>
      <c r="O7" s="9"/>
      <c r="P7" s="10"/>
      <c r="Q7" s="1"/>
      <c r="R7" s="2"/>
      <c r="T7" s="182"/>
    </row>
    <row r="8" spans="1:20" ht="14.25" customHeight="1">
      <c r="A8" s="36"/>
      <c r="B8" s="197">
        <f>VLOOKUP(B5,Attribution_des_points,2,FALSE)</f>
        <v>20</v>
      </c>
      <c r="C8" s="209"/>
      <c r="D8" s="209"/>
      <c r="E8" s="209"/>
      <c r="F8" s="30" t="s">
        <v>13</v>
      </c>
      <c r="G8" s="41">
        <v>0.5972222222222222</v>
      </c>
      <c r="H8" s="30" t="s">
        <v>16</v>
      </c>
      <c r="I8" s="32">
        <f>IF(OR(P8="Disq",P8="Abd"),P8,(L8*1)+(M8*2)+(N8*3)+(O8*5)+P8)</f>
        <v>2</v>
      </c>
      <c r="J8" s="30">
        <f>SUM(K8:O8)</f>
        <v>13</v>
      </c>
      <c r="K8" s="8">
        <v>12</v>
      </c>
      <c r="L8" s="9">
        <v>0</v>
      </c>
      <c r="M8" s="9">
        <v>1</v>
      </c>
      <c r="N8" s="9"/>
      <c r="O8" s="9"/>
      <c r="P8" s="10"/>
      <c r="Q8" s="1"/>
      <c r="T8" s="182"/>
    </row>
    <row r="9" spans="1:20" ht="14.25" customHeight="1">
      <c r="A9" s="36"/>
      <c r="B9" s="199"/>
      <c r="C9" s="210"/>
      <c r="D9" s="210"/>
      <c r="E9" s="210"/>
      <c r="F9" s="34" t="s">
        <v>27</v>
      </c>
      <c r="G9" s="42">
        <f>IF(G8=0,0,G8-G6)</f>
        <v>0.20902777777777776</v>
      </c>
      <c r="H9" s="35" t="s">
        <v>25</v>
      </c>
      <c r="I9" s="32">
        <f>IF(OR(P9="Disq",P9="Abd"),P9,(L9*1)+(M9*2)+(N9*3)+(O9*5)+P9)</f>
        <v>0</v>
      </c>
      <c r="J9" s="30">
        <f>SUM(K9:O9)</f>
        <v>0</v>
      </c>
      <c r="K9" s="11"/>
      <c r="L9" s="12"/>
      <c r="M9" s="12"/>
      <c r="N9" s="12"/>
      <c r="O9" s="12"/>
      <c r="P9" s="13"/>
      <c r="Q9" s="1"/>
      <c r="T9" s="182"/>
    </row>
    <row r="10" spans="1:20" ht="12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1"/>
      <c r="T10" s="182"/>
    </row>
    <row r="11" spans="1:20" ht="39" customHeight="1">
      <c r="A11" s="36"/>
      <c r="B11" s="24" t="s">
        <v>18</v>
      </c>
      <c r="C11" s="25">
        <v>103</v>
      </c>
      <c r="D11" s="200" t="s">
        <v>61</v>
      </c>
      <c r="E11" s="201"/>
      <c r="F11" s="183" t="s">
        <v>17</v>
      </c>
      <c r="G11" s="190">
        <f>IF(SUM(J13:J16)=0,0,(SUM(L13:L16)*1+SUM(M13:M16)*2+SUM(N13:N16)*3+SUM(O13:O16)*5)/SUM(J13:J16))</f>
        <v>0.3076923076923077</v>
      </c>
      <c r="H11" s="202" t="s">
        <v>9</v>
      </c>
      <c r="I11" s="202" t="s">
        <v>10</v>
      </c>
      <c r="J11" s="192" t="s">
        <v>33</v>
      </c>
      <c r="K11" s="187" t="s">
        <v>32</v>
      </c>
      <c r="L11" s="187"/>
      <c r="M11" s="26">
        <f>R13</f>
        <v>0</v>
      </c>
      <c r="N11" s="188" t="s">
        <v>31</v>
      </c>
      <c r="O11" s="189"/>
      <c r="P11" s="27">
        <f>IF(OR(P13="Disq",P14="Disq",P15="Disq",P16="Disq",R13="HC"),"Disq",IF(OR(P13="Abd",P14="Abd",P15="Abd",P16="Abd"),"Abd",SUM(I13:I16)+M11))</f>
        <v>12</v>
      </c>
      <c r="Q11" s="1"/>
      <c r="T11" s="182">
        <f>P11</f>
        <v>12</v>
      </c>
    </row>
    <row r="12" spans="1:20" ht="14.25" customHeight="1">
      <c r="A12" s="36"/>
      <c r="B12" s="204">
        <v>2</v>
      </c>
      <c r="C12" s="28" t="s">
        <v>255</v>
      </c>
      <c r="D12" s="206" t="s">
        <v>97</v>
      </c>
      <c r="E12" s="207"/>
      <c r="F12" s="184"/>
      <c r="G12" s="191"/>
      <c r="H12" s="203"/>
      <c r="I12" s="203"/>
      <c r="J12" s="193"/>
      <c r="K12" s="29" t="s">
        <v>2</v>
      </c>
      <c r="L12" s="29" t="s">
        <v>3</v>
      </c>
      <c r="M12" s="29" t="s">
        <v>4</v>
      </c>
      <c r="N12" s="29" t="s">
        <v>5</v>
      </c>
      <c r="O12" s="29" t="s">
        <v>6</v>
      </c>
      <c r="P12" s="29" t="s">
        <v>7</v>
      </c>
      <c r="Q12" s="1"/>
      <c r="T12" s="182"/>
    </row>
    <row r="13" spans="1:23" ht="14.25" customHeight="1">
      <c r="A13" s="36"/>
      <c r="B13" s="205"/>
      <c r="C13" s="28" t="s">
        <v>41</v>
      </c>
      <c r="D13" s="207"/>
      <c r="E13" s="207"/>
      <c r="F13" s="30" t="s">
        <v>11</v>
      </c>
      <c r="G13" s="40">
        <v>0.375</v>
      </c>
      <c r="H13" s="31" t="s">
        <v>14</v>
      </c>
      <c r="I13" s="32">
        <f>IF(OR(P13="Disq",P13="Abd"),P13,(L13*1)+(M13*2)+(N13*3)+(O13*5)+P13)</f>
        <v>4</v>
      </c>
      <c r="J13" s="31">
        <f>SUM(K13:O13)</f>
        <v>13</v>
      </c>
      <c r="K13" s="5">
        <v>10</v>
      </c>
      <c r="L13" s="6">
        <v>2</v>
      </c>
      <c r="M13" s="6">
        <v>1</v>
      </c>
      <c r="N13" s="6"/>
      <c r="O13" s="6"/>
      <c r="P13" s="7"/>
      <c r="Q13" s="1"/>
      <c r="R13" s="2">
        <f>IF(G15&gt;$O$2,"HC",0)</f>
        <v>0</v>
      </c>
      <c r="T13" s="182"/>
      <c r="U13">
        <f>SUM(K13:K16)</f>
        <v>32</v>
      </c>
      <c r="V13">
        <f>SUM(L13:L16)</f>
        <v>5</v>
      </c>
      <c r="W13">
        <f>SUM(M13:M16)</f>
        <v>1</v>
      </c>
    </row>
    <row r="14" spans="1:20" ht="14.25" customHeight="1">
      <c r="A14" s="36"/>
      <c r="B14" s="33" t="s">
        <v>19</v>
      </c>
      <c r="C14" s="208" t="s">
        <v>40</v>
      </c>
      <c r="D14" s="209"/>
      <c r="E14" s="209"/>
      <c r="F14" s="30" t="s">
        <v>12</v>
      </c>
      <c r="G14" s="40">
        <v>0</v>
      </c>
      <c r="H14" s="30" t="s">
        <v>15</v>
      </c>
      <c r="I14" s="32">
        <f>IF(OR(P14="Disq",P14="Abd"),P14,(L14*1)+(M14*2)+(N14*3)+(O14*5)+P14)</f>
        <v>2</v>
      </c>
      <c r="J14" s="30">
        <f>SUM(K14:O14)</f>
        <v>13</v>
      </c>
      <c r="K14" s="8">
        <v>11</v>
      </c>
      <c r="L14" s="9">
        <v>2</v>
      </c>
      <c r="M14" s="9"/>
      <c r="N14" s="9"/>
      <c r="O14" s="9"/>
      <c r="P14" s="10"/>
      <c r="Q14" s="1"/>
      <c r="R14" s="2"/>
      <c r="T14" s="182"/>
    </row>
    <row r="15" spans="1:20" ht="14.25" customHeight="1">
      <c r="A15" s="36"/>
      <c r="B15" s="197">
        <f>VLOOKUP(B12,Attribution_des_points,2,FALSE)</f>
        <v>17</v>
      </c>
      <c r="C15" s="209"/>
      <c r="D15" s="209"/>
      <c r="E15" s="209"/>
      <c r="F15" s="30" t="s">
        <v>13</v>
      </c>
      <c r="G15" s="41">
        <v>0.5604166666666667</v>
      </c>
      <c r="H15" s="30" t="s">
        <v>16</v>
      </c>
      <c r="I15" s="32">
        <f>IF(OR(P15="Disq",P15="Abd"),P15,(L15*1)+(M15*2)+(N15*3)+(O15*5)+P15)</f>
        <v>6</v>
      </c>
      <c r="J15" s="30">
        <f>SUM(K15:O15)</f>
        <v>13</v>
      </c>
      <c r="K15" s="8">
        <v>11</v>
      </c>
      <c r="L15" s="9">
        <v>1</v>
      </c>
      <c r="M15" s="9">
        <v>0</v>
      </c>
      <c r="N15" s="9">
        <v>0</v>
      </c>
      <c r="O15" s="9">
        <v>1</v>
      </c>
      <c r="P15" s="10"/>
      <c r="Q15" s="1"/>
      <c r="T15" s="182"/>
    </row>
    <row r="16" spans="1:20" ht="14.25" customHeight="1">
      <c r="A16" s="36"/>
      <c r="B16" s="199"/>
      <c r="C16" s="210"/>
      <c r="D16" s="210"/>
      <c r="E16" s="210"/>
      <c r="F16" s="34" t="s">
        <v>27</v>
      </c>
      <c r="G16" s="42">
        <f>IF(G15=0,0,G15-G13)</f>
        <v>0.18541666666666667</v>
      </c>
      <c r="H16" s="35" t="s">
        <v>25</v>
      </c>
      <c r="I16" s="32">
        <f>IF(OR(P16="Disq",P16="Abd"),P16,(L16*1)+(M16*2)+(N16*3)+(O16*5)+P16)</f>
        <v>0</v>
      </c>
      <c r="J16" s="30">
        <f>SUM(K16:O16)</f>
        <v>0</v>
      </c>
      <c r="K16" s="11"/>
      <c r="L16" s="12"/>
      <c r="M16" s="12"/>
      <c r="N16" s="12"/>
      <c r="O16" s="12"/>
      <c r="P16" s="13"/>
      <c r="Q16" s="1"/>
      <c r="T16" s="182"/>
    </row>
    <row r="17" spans="1:20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"/>
      <c r="T17" s="182"/>
    </row>
    <row r="18" spans="1:20" ht="39" customHeight="1">
      <c r="A18" s="36"/>
      <c r="B18" s="24" t="s">
        <v>18</v>
      </c>
      <c r="C18" s="25">
        <v>116</v>
      </c>
      <c r="D18" s="200" t="s">
        <v>273</v>
      </c>
      <c r="E18" s="201"/>
      <c r="F18" s="183" t="s">
        <v>17</v>
      </c>
      <c r="G18" s="190">
        <f>IF(SUM(J20:J23)=0,0,(SUM(L20:L23)*1+SUM(M20:M23)*2+SUM(N20:N23)*3+SUM(O20:O23)*5)/SUM(J20:J23))</f>
        <v>0.5641025641025641</v>
      </c>
      <c r="H18" s="202" t="s">
        <v>9</v>
      </c>
      <c r="I18" s="202" t="s">
        <v>10</v>
      </c>
      <c r="J18" s="192" t="s">
        <v>33</v>
      </c>
      <c r="K18" s="187" t="s">
        <v>32</v>
      </c>
      <c r="L18" s="187"/>
      <c r="M18" s="26">
        <f>R20</f>
        <v>0</v>
      </c>
      <c r="N18" s="188" t="s">
        <v>31</v>
      </c>
      <c r="O18" s="189"/>
      <c r="P18" s="27">
        <f>IF(OR(P20="Disq",P21="Disq",P22="Disq",P23="Disq",R20="HC"),"Disq",IF(OR(P20="Abd",P21="Abd",P22="Abd",P23="Abd"),"Abd",SUM(I20:I23)+M18))</f>
        <v>22</v>
      </c>
      <c r="Q18" s="1"/>
      <c r="T18" s="182">
        <f>P18</f>
        <v>22</v>
      </c>
    </row>
    <row r="19" spans="1:20" ht="14.25" customHeight="1">
      <c r="A19" s="36"/>
      <c r="B19" s="204">
        <v>3</v>
      </c>
      <c r="C19" s="28" t="s">
        <v>274</v>
      </c>
      <c r="D19" s="206" t="s">
        <v>69</v>
      </c>
      <c r="E19" s="207"/>
      <c r="F19" s="184"/>
      <c r="G19" s="191"/>
      <c r="H19" s="203"/>
      <c r="I19" s="203"/>
      <c r="J19" s="193"/>
      <c r="K19" s="29" t="s">
        <v>2</v>
      </c>
      <c r="L19" s="29" t="s">
        <v>3</v>
      </c>
      <c r="M19" s="29" t="s">
        <v>4</v>
      </c>
      <c r="N19" s="29" t="s">
        <v>5</v>
      </c>
      <c r="O19" s="29" t="s">
        <v>6</v>
      </c>
      <c r="P19" s="29" t="s">
        <v>7</v>
      </c>
      <c r="Q19" s="1"/>
      <c r="T19" s="182"/>
    </row>
    <row r="20" spans="1:23" ht="14.25" customHeight="1">
      <c r="A20" s="36"/>
      <c r="B20" s="205"/>
      <c r="C20" s="28" t="s">
        <v>41</v>
      </c>
      <c r="D20" s="207"/>
      <c r="E20" s="207"/>
      <c r="F20" s="30" t="s">
        <v>11</v>
      </c>
      <c r="G20" s="40">
        <v>0.38680555555555557</v>
      </c>
      <c r="H20" s="31" t="s">
        <v>14</v>
      </c>
      <c r="I20" s="32">
        <f>IF(OR(P20="Disq",P20="Abd"),P20,(L20*1)+(M20*2)+(N20*3)+(O20*5)+P20)</f>
        <v>8</v>
      </c>
      <c r="J20" s="31">
        <f>SUM(K20:O20)</f>
        <v>13</v>
      </c>
      <c r="K20" s="5">
        <v>8</v>
      </c>
      <c r="L20" s="6">
        <v>2</v>
      </c>
      <c r="M20" s="6">
        <v>3</v>
      </c>
      <c r="N20" s="6"/>
      <c r="O20" s="6"/>
      <c r="P20" s="7"/>
      <c r="Q20" s="1"/>
      <c r="R20" s="2">
        <f>IF(G22&gt;$O$2,"HC",0)</f>
        <v>0</v>
      </c>
      <c r="T20" s="182"/>
      <c r="U20">
        <f>SUM(K20:K23)</f>
        <v>26</v>
      </c>
      <c r="V20">
        <f>SUM(L20:L23)</f>
        <v>8</v>
      </c>
      <c r="W20">
        <f>SUM(M20:M23)</f>
        <v>3</v>
      </c>
    </row>
    <row r="21" spans="1:20" ht="14.25" customHeight="1">
      <c r="A21" s="36"/>
      <c r="B21" s="33" t="s">
        <v>19</v>
      </c>
      <c r="C21" s="208" t="s">
        <v>50</v>
      </c>
      <c r="D21" s="209"/>
      <c r="E21" s="209"/>
      <c r="F21" s="30" t="s">
        <v>12</v>
      </c>
      <c r="G21" s="40">
        <v>0</v>
      </c>
      <c r="H21" s="30" t="s">
        <v>15</v>
      </c>
      <c r="I21" s="32">
        <f>IF(OR(P21="Disq",P21="Abd"),P21,(L21*1)+(M21*2)+(N21*3)+(O21*5)+P21)</f>
        <v>8</v>
      </c>
      <c r="J21" s="30">
        <f>SUM(K21:O21)</f>
        <v>13</v>
      </c>
      <c r="K21" s="8">
        <v>9</v>
      </c>
      <c r="L21" s="9">
        <v>3</v>
      </c>
      <c r="M21" s="9">
        <v>0</v>
      </c>
      <c r="N21" s="9">
        <v>0</v>
      </c>
      <c r="O21" s="9">
        <v>1</v>
      </c>
      <c r="P21" s="10"/>
      <c r="Q21" s="1"/>
      <c r="R21" s="2"/>
      <c r="T21" s="182"/>
    </row>
    <row r="22" spans="1:20" ht="14.25" customHeight="1">
      <c r="A22" s="36"/>
      <c r="B22" s="197">
        <f>VLOOKUP(B19,Attribution_des_points,2,FALSE)</f>
        <v>15</v>
      </c>
      <c r="C22" s="209"/>
      <c r="D22" s="209"/>
      <c r="E22" s="209"/>
      <c r="F22" s="30" t="s">
        <v>13</v>
      </c>
      <c r="G22" s="41">
        <v>0.6270833333333333</v>
      </c>
      <c r="H22" s="30" t="s">
        <v>16</v>
      </c>
      <c r="I22" s="32">
        <f>IF(OR(P22="Disq",P22="Abd"),P22,(L22*1)+(M22*2)+(N22*3)+(O22*5)+P22)</f>
        <v>6</v>
      </c>
      <c r="J22" s="30">
        <f>SUM(K22:O22)</f>
        <v>13</v>
      </c>
      <c r="K22" s="8">
        <v>9</v>
      </c>
      <c r="L22" s="9">
        <v>3</v>
      </c>
      <c r="M22" s="9">
        <v>0</v>
      </c>
      <c r="N22" s="9">
        <v>1</v>
      </c>
      <c r="O22" s="9"/>
      <c r="P22" s="10"/>
      <c r="Q22" s="1"/>
      <c r="T22" s="182"/>
    </row>
    <row r="23" spans="1:20" ht="14.25" customHeight="1">
      <c r="A23" s="36"/>
      <c r="B23" s="199"/>
      <c r="C23" s="210"/>
      <c r="D23" s="210"/>
      <c r="E23" s="210"/>
      <c r="F23" s="34" t="s">
        <v>27</v>
      </c>
      <c r="G23" s="42">
        <f>IF(G22=0,0,G22-G20)</f>
        <v>0.24027777777777776</v>
      </c>
      <c r="H23" s="35" t="s">
        <v>25</v>
      </c>
      <c r="I23" s="32">
        <f>IF(OR(P23="Disq",P23="Abd"),P23,(L23*1)+(M23*2)+(N23*3)+(O23*5)+P23)</f>
        <v>0</v>
      </c>
      <c r="J23" s="30">
        <f>SUM(K23:O23)</f>
        <v>0</v>
      </c>
      <c r="K23" s="11"/>
      <c r="L23" s="12"/>
      <c r="M23" s="12"/>
      <c r="N23" s="12"/>
      <c r="O23" s="12"/>
      <c r="P23" s="13"/>
      <c r="Q23" s="1"/>
      <c r="T23" s="182"/>
    </row>
    <row r="24" spans="1:20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1"/>
      <c r="T24" s="182"/>
    </row>
    <row r="25" spans="1:20" ht="39" customHeight="1">
      <c r="A25" s="36"/>
      <c r="B25" s="24" t="s">
        <v>18</v>
      </c>
      <c r="C25" s="25">
        <v>125</v>
      </c>
      <c r="D25" s="200" t="s">
        <v>138</v>
      </c>
      <c r="E25" s="201"/>
      <c r="F25" s="183" t="s">
        <v>17</v>
      </c>
      <c r="G25" s="190">
        <f>IF(SUM(J27:J30)=0,0,(SUM(L27:L30)*1+SUM(M27:M30)*2+SUM(N27:N30)*3+SUM(O27:O30)*5)/SUM(J27:J30))</f>
        <v>0.6923076923076923</v>
      </c>
      <c r="H25" s="202" t="s">
        <v>9</v>
      </c>
      <c r="I25" s="202" t="s">
        <v>10</v>
      </c>
      <c r="J25" s="192" t="s">
        <v>33</v>
      </c>
      <c r="K25" s="187" t="s">
        <v>32</v>
      </c>
      <c r="L25" s="187"/>
      <c r="M25" s="26">
        <f>R27</f>
        <v>0</v>
      </c>
      <c r="N25" s="188" t="s">
        <v>31</v>
      </c>
      <c r="O25" s="189"/>
      <c r="P25" s="27">
        <f>IF(OR(P27="Disq",P28="Disq",P29="Disq",P30="Disq",R27="HC"),"Disq",IF(OR(P27="Abd",P28="Abd",P29="Abd",P30="Abd"),"Abd",SUM(I27:I30)+M25))</f>
        <v>27</v>
      </c>
      <c r="Q25" s="1"/>
      <c r="T25" s="182">
        <f>P25</f>
        <v>27</v>
      </c>
    </row>
    <row r="26" spans="1:20" ht="14.25" customHeight="1">
      <c r="A26" s="36"/>
      <c r="B26" s="204">
        <v>4</v>
      </c>
      <c r="C26" s="28" t="s">
        <v>355</v>
      </c>
      <c r="D26" s="206" t="s">
        <v>64</v>
      </c>
      <c r="E26" s="207"/>
      <c r="F26" s="184"/>
      <c r="G26" s="191"/>
      <c r="H26" s="203"/>
      <c r="I26" s="203"/>
      <c r="J26" s="193"/>
      <c r="K26" s="29" t="s">
        <v>2</v>
      </c>
      <c r="L26" s="29" t="s">
        <v>3</v>
      </c>
      <c r="M26" s="29" t="s">
        <v>4</v>
      </c>
      <c r="N26" s="29" t="s">
        <v>5</v>
      </c>
      <c r="O26" s="29" t="s">
        <v>6</v>
      </c>
      <c r="P26" s="29" t="s">
        <v>7</v>
      </c>
      <c r="Q26" s="1"/>
      <c r="T26" s="182"/>
    </row>
    <row r="27" spans="1:23" ht="14.25" customHeight="1">
      <c r="A27" s="36"/>
      <c r="B27" s="205"/>
      <c r="C27" s="28" t="s">
        <v>71</v>
      </c>
      <c r="D27" s="207"/>
      <c r="E27" s="207"/>
      <c r="F27" s="30" t="s">
        <v>11</v>
      </c>
      <c r="G27" s="40">
        <v>0.4444444444444444</v>
      </c>
      <c r="H27" s="31" t="s">
        <v>14</v>
      </c>
      <c r="I27" s="32">
        <f>IF(OR(P27="Disq",P27="Abd"),P27,(L27*1)+(M27*2)+(N27*3)+(O27*5)+P27)</f>
        <v>10</v>
      </c>
      <c r="J27" s="31">
        <f>SUM(K27:O27)</f>
        <v>13</v>
      </c>
      <c r="K27" s="5">
        <v>7</v>
      </c>
      <c r="L27" s="6">
        <v>5</v>
      </c>
      <c r="M27" s="6">
        <v>0</v>
      </c>
      <c r="N27" s="6">
        <v>0</v>
      </c>
      <c r="O27" s="6">
        <v>1</v>
      </c>
      <c r="P27" s="7"/>
      <c r="Q27" s="1"/>
      <c r="R27" s="2">
        <f>IF(G29&gt;$O$2,"HC",0)</f>
        <v>0</v>
      </c>
      <c r="T27" s="182"/>
      <c r="U27">
        <f>SUM(K27:K30)</f>
        <v>22</v>
      </c>
      <c r="V27">
        <f>SUM(L27:L30)</f>
        <v>12</v>
      </c>
      <c r="W27">
        <f>SUM(M27:M30)</f>
        <v>2</v>
      </c>
    </row>
    <row r="28" spans="1:20" ht="14.25" customHeight="1">
      <c r="A28" s="36"/>
      <c r="B28" s="33" t="s">
        <v>19</v>
      </c>
      <c r="C28" s="208" t="s">
        <v>70</v>
      </c>
      <c r="D28" s="209"/>
      <c r="E28" s="209"/>
      <c r="F28" s="30" t="s">
        <v>12</v>
      </c>
      <c r="G28" s="40">
        <v>0</v>
      </c>
      <c r="H28" s="30" t="s">
        <v>15</v>
      </c>
      <c r="I28" s="32">
        <f>IF(OR(P28="Disq",P28="Abd"),P28,(L28*1)+(M28*2)+(N28*3)+(O28*5)+P28)</f>
        <v>9</v>
      </c>
      <c r="J28" s="30">
        <f>SUM(K28:O28)</f>
        <v>13</v>
      </c>
      <c r="K28" s="8">
        <v>8</v>
      </c>
      <c r="L28" s="9">
        <v>3</v>
      </c>
      <c r="M28" s="9">
        <v>0</v>
      </c>
      <c r="N28" s="9">
        <v>2</v>
      </c>
      <c r="O28" s="9"/>
      <c r="P28" s="10"/>
      <c r="Q28" s="1"/>
      <c r="R28" s="2"/>
      <c r="T28" s="182"/>
    </row>
    <row r="29" spans="1:20" ht="14.25" customHeight="1">
      <c r="A29" s="36"/>
      <c r="B29" s="197">
        <f>VLOOKUP(B26,Attribution_des_points,2,FALSE)</f>
        <v>13</v>
      </c>
      <c r="C29" s="209"/>
      <c r="D29" s="209"/>
      <c r="E29" s="209"/>
      <c r="F29" s="30" t="s">
        <v>13</v>
      </c>
      <c r="G29" s="41">
        <v>0.7083333333333334</v>
      </c>
      <c r="H29" s="30" t="s">
        <v>16</v>
      </c>
      <c r="I29" s="32">
        <f>IF(OR(P29="Disq",P29="Abd"),P29,(L29*1)+(M29*2)+(N29*3)+(O29*5)+P29)</f>
        <v>8</v>
      </c>
      <c r="J29" s="30">
        <f>SUM(K29:O29)</f>
        <v>13</v>
      </c>
      <c r="K29" s="8">
        <v>7</v>
      </c>
      <c r="L29" s="9">
        <v>4</v>
      </c>
      <c r="M29" s="9">
        <v>2</v>
      </c>
      <c r="N29" s="9">
        <v>0</v>
      </c>
      <c r="O29" s="9"/>
      <c r="P29" s="10"/>
      <c r="Q29" s="1"/>
      <c r="T29" s="182"/>
    </row>
    <row r="30" spans="1:20" ht="14.25" customHeight="1">
      <c r="A30" s="36"/>
      <c r="B30" s="199"/>
      <c r="C30" s="210"/>
      <c r="D30" s="210"/>
      <c r="E30" s="210"/>
      <c r="F30" s="34" t="s">
        <v>27</v>
      </c>
      <c r="G30" s="42">
        <f>IF(G29=0,0,G29-G27)</f>
        <v>0.26388888888888895</v>
      </c>
      <c r="H30" s="35" t="s">
        <v>25</v>
      </c>
      <c r="I30" s="32">
        <f>IF(OR(P30="Disq",P30="Abd"),P30,(L30*1)+(M30*2)+(N30*3)+(O30*5)+P30)</f>
        <v>0</v>
      </c>
      <c r="J30" s="30">
        <f>SUM(K30:O30)</f>
        <v>0</v>
      </c>
      <c r="K30" s="11"/>
      <c r="L30" s="12"/>
      <c r="M30" s="12"/>
      <c r="N30" s="12"/>
      <c r="O30" s="12"/>
      <c r="P30" s="13"/>
      <c r="Q30" s="1"/>
      <c r="T30" s="182"/>
    </row>
    <row r="31" spans="1:20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1"/>
      <c r="T31" s="182"/>
    </row>
    <row r="32" spans="1:20" ht="39" customHeight="1">
      <c r="A32" s="36"/>
      <c r="B32" s="24" t="s">
        <v>18</v>
      </c>
      <c r="C32" s="25">
        <v>108</v>
      </c>
      <c r="D32" s="200" t="s">
        <v>251</v>
      </c>
      <c r="E32" s="201"/>
      <c r="F32" s="183" t="s">
        <v>17</v>
      </c>
      <c r="G32" s="190">
        <f>IF(SUM(J34:J37)=0,0,(SUM(L34:L37)*1+SUM(M34:M37)*2+SUM(N34:N37)*3+SUM(O34:O37)*5)/SUM(J34:J37))</f>
        <v>0.717948717948718</v>
      </c>
      <c r="H32" s="202" t="s">
        <v>9</v>
      </c>
      <c r="I32" s="202" t="s">
        <v>10</v>
      </c>
      <c r="J32" s="192" t="s">
        <v>33</v>
      </c>
      <c r="K32" s="187" t="s">
        <v>32</v>
      </c>
      <c r="L32" s="187"/>
      <c r="M32" s="26">
        <f>R34</f>
        <v>0</v>
      </c>
      <c r="N32" s="188" t="s">
        <v>31</v>
      </c>
      <c r="O32" s="189"/>
      <c r="P32" s="27">
        <f>IF(OR(P34="Disq",P35="Disq",P36="Disq",P37="Disq",R34="HC"),"Disq",IF(OR(P34="Abd",P35="Abd",P36="Abd",P37="Abd"),"Abd",SUM(I34:I37)+M32))</f>
        <v>28</v>
      </c>
      <c r="Q32" s="1"/>
      <c r="T32" s="182">
        <f>P32</f>
        <v>28</v>
      </c>
    </row>
    <row r="33" spans="1:20" ht="14.25" customHeight="1">
      <c r="A33" s="36"/>
      <c r="B33" s="204">
        <v>5</v>
      </c>
      <c r="C33" s="28" t="s">
        <v>252</v>
      </c>
      <c r="D33" s="206" t="s">
        <v>92</v>
      </c>
      <c r="E33" s="207"/>
      <c r="F33" s="184"/>
      <c r="G33" s="191"/>
      <c r="H33" s="203"/>
      <c r="I33" s="203"/>
      <c r="J33" s="193"/>
      <c r="K33" s="29" t="s">
        <v>2</v>
      </c>
      <c r="L33" s="29" t="s">
        <v>3</v>
      </c>
      <c r="M33" s="29" t="s">
        <v>4</v>
      </c>
      <c r="N33" s="29" t="s">
        <v>5</v>
      </c>
      <c r="O33" s="29" t="s">
        <v>6</v>
      </c>
      <c r="P33" s="29" t="s">
        <v>7</v>
      </c>
      <c r="Q33" s="1"/>
      <c r="T33" s="182"/>
    </row>
    <row r="34" spans="1:23" ht="14.25" customHeight="1">
      <c r="A34" s="36"/>
      <c r="B34" s="205"/>
      <c r="C34" s="28" t="s">
        <v>71</v>
      </c>
      <c r="D34" s="207"/>
      <c r="E34" s="207"/>
      <c r="F34" s="30" t="s">
        <v>11</v>
      </c>
      <c r="G34" s="40">
        <v>0.41111111111111115</v>
      </c>
      <c r="H34" s="31" t="s">
        <v>14</v>
      </c>
      <c r="I34" s="32">
        <f>IF(OR(P34="Disq",P34="Abd"),P34,(L34*1)+(M34*2)+(N34*3)+(O34*5)+P34)</f>
        <v>10</v>
      </c>
      <c r="J34" s="31">
        <f>SUM(K34:O34)</f>
        <v>13</v>
      </c>
      <c r="K34" s="5">
        <v>8</v>
      </c>
      <c r="L34" s="6">
        <v>2</v>
      </c>
      <c r="M34" s="6">
        <v>1</v>
      </c>
      <c r="N34" s="6">
        <v>2</v>
      </c>
      <c r="O34" s="6"/>
      <c r="P34" s="7"/>
      <c r="Q34" s="1"/>
      <c r="R34" s="2">
        <f>IF(G36&gt;$O$2,"HC",0)</f>
        <v>0</v>
      </c>
      <c r="T34" s="182"/>
      <c r="U34">
        <f>SUM(K34:K37)</f>
        <v>24</v>
      </c>
      <c r="V34">
        <f>SUM(L34:L37)</f>
        <v>10</v>
      </c>
      <c r="W34">
        <f>SUM(M34:M37)</f>
        <v>1</v>
      </c>
    </row>
    <row r="35" spans="1:20" ht="14.25" customHeight="1">
      <c r="A35" s="36"/>
      <c r="B35" s="33" t="s">
        <v>19</v>
      </c>
      <c r="C35" s="208" t="s">
        <v>93</v>
      </c>
      <c r="D35" s="209"/>
      <c r="E35" s="209"/>
      <c r="F35" s="30" t="s">
        <v>12</v>
      </c>
      <c r="G35" s="40">
        <v>0</v>
      </c>
      <c r="H35" s="30" t="s">
        <v>15</v>
      </c>
      <c r="I35" s="32">
        <f>IF(OR(P35="Disq",P35="Abd"),P35,(L35*1)+(M35*2)+(N35*3)+(O35*5)+P35)</f>
        <v>6</v>
      </c>
      <c r="J35" s="30">
        <f>SUM(K35:O35)</f>
        <v>13</v>
      </c>
      <c r="K35" s="8">
        <v>7</v>
      </c>
      <c r="L35" s="9">
        <v>6</v>
      </c>
      <c r="M35" s="9"/>
      <c r="N35" s="9"/>
      <c r="O35" s="9"/>
      <c r="P35" s="10"/>
      <c r="Q35" s="1"/>
      <c r="R35" s="2"/>
      <c r="T35" s="182"/>
    </row>
    <row r="36" spans="1:20" ht="14.25" customHeight="1">
      <c r="A36" s="36"/>
      <c r="B36" s="197">
        <f>VLOOKUP(B33,Attribution_des_points,2,FALSE)</f>
        <v>11</v>
      </c>
      <c r="C36" s="209"/>
      <c r="D36" s="209"/>
      <c r="E36" s="209"/>
      <c r="F36" s="30" t="s">
        <v>13</v>
      </c>
      <c r="G36" s="41">
        <v>0.717361111111111</v>
      </c>
      <c r="H36" s="30" t="s">
        <v>16</v>
      </c>
      <c r="I36" s="32">
        <f>IF(OR(P36="Disq",P36="Abd"),P36,(L36*1)+(M36*2)+(N36*3)+(O36*5)+P36)</f>
        <v>12</v>
      </c>
      <c r="J36" s="30">
        <f>SUM(K36:O36)</f>
        <v>13</v>
      </c>
      <c r="K36" s="8">
        <v>9</v>
      </c>
      <c r="L36" s="9">
        <v>2</v>
      </c>
      <c r="M36" s="9">
        <v>0</v>
      </c>
      <c r="N36" s="9">
        <v>0</v>
      </c>
      <c r="O36" s="9">
        <v>2</v>
      </c>
      <c r="P36" s="10"/>
      <c r="Q36" s="1"/>
      <c r="T36" s="182"/>
    </row>
    <row r="37" spans="1:20" ht="14.25" customHeight="1">
      <c r="A37" s="36"/>
      <c r="B37" s="199"/>
      <c r="C37" s="210"/>
      <c r="D37" s="210"/>
      <c r="E37" s="210"/>
      <c r="F37" s="34" t="s">
        <v>27</v>
      </c>
      <c r="G37" s="42">
        <f>IF(G36=0,0,G36-G34)</f>
        <v>0.30624999999999986</v>
      </c>
      <c r="H37" s="35" t="s">
        <v>25</v>
      </c>
      <c r="I37" s="32">
        <f>IF(OR(P37="Disq",P37="Abd"),P37,(L37*1)+(M37*2)+(N37*3)+(O37*5)+P37)</f>
        <v>0</v>
      </c>
      <c r="J37" s="30">
        <f>SUM(K37:O37)</f>
        <v>0</v>
      </c>
      <c r="K37" s="11"/>
      <c r="L37" s="12"/>
      <c r="M37" s="12"/>
      <c r="N37" s="12"/>
      <c r="O37" s="12"/>
      <c r="P37" s="13"/>
      <c r="Q37" s="1"/>
      <c r="T37" s="182"/>
    </row>
    <row r="38" spans="1:20" ht="12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1"/>
      <c r="T38" s="182"/>
    </row>
    <row r="39" spans="1:20" ht="39" customHeight="1">
      <c r="A39" s="36"/>
      <c r="B39" s="24" t="s">
        <v>18</v>
      </c>
      <c r="C39" s="25">
        <v>109</v>
      </c>
      <c r="D39" s="200" t="s">
        <v>323</v>
      </c>
      <c r="E39" s="201"/>
      <c r="F39" s="183" t="s">
        <v>17</v>
      </c>
      <c r="G39" s="190">
        <f>IF(SUM(J41:J44)=0,0,(SUM(L41:L44)*1+SUM(M41:M44)*2+SUM(N41:N44)*3+SUM(O41:O44)*5)/SUM(J41:J44))</f>
        <v>0.717948717948718</v>
      </c>
      <c r="H39" s="202" t="s">
        <v>9</v>
      </c>
      <c r="I39" s="202" t="s">
        <v>10</v>
      </c>
      <c r="J39" s="192" t="s">
        <v>33</v>
      </c>
      <c r="K39" s="187" t="s">
        <v>32</v>
      </c>
      <c r="L39" s="187"/>
      <c r="M39" s="26">
        <f>R41</f>
        <v>0</v>
      </c>
      <c r="N39" s="188" t="s">
        <v>31</v>
      </c>
      <c r="O39" s="189"/>
      <c r="P39" s="27">
        <f>IF(OR(P41="Disq",P42="Disq",P43="Disq",P44="Disq",R41="HC"),"Disq",IF(OR(P41="Abd",P42="Abd",P43="Abd",P44="Abd"),"Abd",SUM(I41:I44)+M39))</f>
        <v>28</v>
      </c>
      <c r="Q39" s="1"/>
      <c r="T39" s="182">
        <f>P39</f>
        <v>28</v>
      </c>
    </row>
    <row r="40" spans="1:20" ht="14.25" customHeight="1">
      <c r="A40" s="36"/>
      <c r="B40" s="204">
        <v>6</v>
      </c>
      <c r="C40" s="28" t="s">
        <v>194</v>
      </c>
      <c r="D40" s="206" t="s">
        <v>111</v>
      </c>
      <c r="E40" s="207"/>
      <c r="F40" s="184"/>
      <c r="G40" s="191"/>
      <c r="H40" s="203"/>
      <c r="I40" s="203"/>
      <c r="J40" s="193"/>
      <c r="K40" s="29" t="s">
        <v>2</v>
      </c>
      <c r="L40" s="29" t="s">
        <v>3</v>
      </c>
      <c r="M40" s="29" t="s">
        <v>4</v>
      </c>
      <c r="N40" s="29" t="s">
        <v>5</v>
      </c>
      <c r="O40" s="29" t="s">
        <v>6</v>
      </c>
      <c r="P40" s="29" t="s">
        <v>7</v>
      </c>
      <c r="Q40" s="1"/>
      <c r="T40" s="182"/>
    </row>
    <row r="41" spans="1:23" ht="14.25" customHeight="1">
      <c r="A41" s="36"/>
      <c r="B41" s="205"/>
      <c r="C41" s="28" t="s">
        <v>41</v>
      </c>
      <c r="D41" s="207"/>
      <c r="E41" s="207"/>
      <c r="F41" s="30" t="s">
        <v>11</v>
      </c>
      <c r="G41" s="40">
        <v>0.3819444444444444</v>
      </c>
      <c r="H41" s="31" t="s">
        <v>14</v>
      </c>
      <c r="I41" s="32">
        <f>IF(OR(P41="Disq",P41="Abd"),P41,(L41*1)+(M41*2)+(N41*3)+(O41*5)+P41)</f>
        <v>18</v>
      </c>
      <c r="J41" s="31">
        <f>SUM(K41:O41)</f>
        <v>13</v>
      </c>
      <c r="K41" s="5">
        <v>6</v>
      </c>
      <c r="L41" s="6">
        <v>2</v>
      </c>
      <c r="M41" s="6">
        <v>3</v>
      </c>
      <c r="N41" s="6">
        <v>0</v>
      </c>
      <c r="O41" s="6">
        <v>2</v>
      </c>
      <c r="P41" s="7"/>
      <c r="Q41" s="1"/>
      <c r="R41" s="2">
        <f>IF(G43&gt;$O$2,"HC",0)</f>
        <v>0</v>
      </c>
      <c r="T41" s="182"/>
      <c r="U41">
        <f>SUM(K41:K44)</f>
        <v>23</v>
      </c>
      <c r="V41">
        <f>SUM(L41:L44)</f>
        <v>10</v>
      </c>
      <c r="W41">
        <f>SUM(M41:M44)</f>
        <v>4</v>
      </c>
    </row>
    <row r="42" spans="1:20" ht="14.25" customHeight="1">
      <c r="A42" s="36"/>
      <c r="B42" s="33" t="s">
        <v>19</v>
      </c>
      <c r="C42" s="208" t="s">
        <v>40</v>
      </c>
      <c r="D42" s="209"/>
      <c r="E42" s="209"/>
      <c r="F42" s="30" t="s">
        <v>12</v>
      </c>
      <c r="G42" s="40">
        <v>0</v>
      </c>
      <c r="H42" s="30" t="s">
        <v>15</v>
      </c>
      <c r="I42" s="32">
        <f>IF(OR(P42="Disq",P42="Abd"),P42,(L42*1)+(M42*2)+(N42*3)+(O42*5)+P42)</f>
        <v>5</v>
      </c>
      <c r="J42" s="30">
        <f>SUM(K42:O42)</f>
        <v>13</v>
      </c>
      <c r="K42" s="8">
        <v>8</v>
      </c>
      <c r="L42" s="9">
        <v>5</v>
      </c>
      <c r="M42" s="9">
        <v>0</v>
      </c>
      <c r="N42" s="9">
        <v>0</v>
      </c>
      <c r="O42" s="9"/>
      <c r="P42" s="10"/>
      <c r="Q42" s="1"/>
      <c r="R42" s="2"/>
      <c r="T42" s="182"/>
    </row>
    <row r="43" spans="1:20" ht="14.25" customHeight="1">
      <c r="A43" s="36"/>
      <c r="B43" s="197">
        <f>VLOOKUP(B40,Attribution_des_points,2,FALSE)</f>
        <v>10</v>
      </c>
      <c r="C43" s="209"/>
      <c r="D43" s="209"/>
      <c r="E43" s="209"/>
      <c r="F43" s="30" t="s">
        <v>13</v>
      </c>
      <c r="G43" s="41">
        <v>0.6284722222222222</v>
      </c>
      <c r="H43" s="30" t="s">
        <v>16</v>
      </c>
      <c r="I43" s="32">
        <f>IF(OR(P43="Disq",P43="Abd"),P43,(L43*1)+(M43*2)+(N43*3)+(O43*5)+P43)</f>
        <v>5</v>
      </c>
      <c r="J43" s="30">
        <f>SUM(K43:O43)</f>
        <v>13</v>
      </c>
      <c r="K43" s="8">
        <v>9</v>
      </c>
      <c r="L43" s="9">
        <v>3</v>
      </c>
      <c r="M43" s="9">
        <v>1</v>
      </c>
      <c r="N43" s="9"/>
      <c r="O43" s="9"/>
      <c r="P43" s="10"/>
      <c r="Q43" s="1"/>
      <c r="T43" s="182"/>
    </row>
    <row r="44" spans="1:20" ht="14.25" customHeight="1">
      <c r="A44" s="36"/>
      <c r="B44" s="199"/>
      <c r="C44" s="210"/>
      <c r="D44" s="210"/>
      <c r="E44" s="210"/>
      <c r="F44" s="34" t="s">
        <v>27</v>
      </c>
      <c r="G44" s="42">
        <f>IF(G43=0,0,G43-G41)</f>
        <v>0.2465277777777778</v>
      </c>
      <c r="H44" s="35" t="s">
        <v>25</v>
      </c>
      <c r="I44" s="32">
        <f>IF(OR(P44="Disq",P44="Abd"),P44,(L44*1)+(M44*2)+(N44*3)+(O44*5)+P44)</f>
        <v>0</v>
      </c>
      <c r="J44" s="30">
        <f>SUM(K44:O44)</f>
        <v>0</v>
      </c>
      <c r="K44" s="11"/>
      <c r="L44" s="12"/>
      <c r="M44" s="12"/>
      <c r="N44" s="12"/>
      <c r="O44" s="12"/>
      <c r="P44" s="13"/>
      <c r="Q44" s="1"/>
      <c r="T44" s="182"/>
    </row>
    <row r="45" spans="1:20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1"/>
      <c r="T45" s="182"/>
    </row>
    <row r="46" spans="1:20" ht="39" customHeight="1">
      <c r="A46" s="36"/>
      <c r="B46" s="24" t="s">
        <v>18</v>
      </c>
      <c r="C46" s="25">
        <v>110</v>
      </c>
      <c r="D46" s="200" t="s">
        <v>302</v>
      </c>
      <c r="E46" s="201"/>
      <c r="F46" s="183" t="s">
        <v>17</v>
      </c>
      <c r="G46" s="190">
        <f>IF(SUM(J48:J51)=0,0,(SUM(L48:L51)*1+SUM(M48:M51)*2+SUM(N48:N51)*3+SUM(O48:O51)*5)/SUM(J48:J51))</f>
        <v>0.7435897435897436</v>
      </c>
      <c r="H46" s="202" t="s">
        <v>9</v>
      </c>
      <c r="I46" s="202" t="s">
        <v>10</v>
      </c>
      <c r="J46" s="192" t="s">
        <v>33</v>
      </c>
      <c r="K46" s="187" t="s">
        <v>32</v>
      </c>
      <c r="L46" s="187"/>
      <c r="M46" s="26">
        <f>R48</f>
        <v>0</v>
      </c>
      <c r="N46" s="188" t="s">
        <v>31</v>
      </c>
      <c r="O46" s="189"/>
      <c r="P46" s="27">
        <f>IF(OR(P48="Disq",P49="Disq",P50="Disq",P51="Disq",R48="HC"),"Disq",IF(OR(P48="Abd",P49="Abd",P50="Abd",P51="Abd"),"Abd",SUM(I48:I51)+M46))</f>
        <v>29</v>
      </c>
      <c r="Q46" s="1"/>
      <c r="T46" s="182">
        <f>P46</f>
        <v>29</v>
      </c>
    </row>
    <row r="47" spans="1:20" ht="14.25" customHeight="1">
      <c r="A47" s="36"/>
      <c r="B47" s="204">
        <v>7</v>
      </c>
      <c r="C47" s="28" t="s">
        <v>305</v>
      </c>
      <c r="D47" s="206" t="s">
        <v>137</v>
      </c>
      <c r="E47" s="207"/>
      <c r="F47" s="184"/>
      <c r="G47" s="191"/>
      <c r="H47" s="203"/>
      <c r="I47" s="203"/>
      <c r="J47" s="193"/>
      <c r="K47" s="29" t="s">
        <v>2</v>
      </c>
      <c r="L47" s="29" t="s">
        <v>3</v>
      </c>
      <c r="M47" s="29" t="s">
        <v>4</v>
      </c>
      <c r="N47" s="29" t="s">
        <v>5</v>
      </c>
      <c r="O47" s="29" t="s">
        <v>6</v>
      </c>
      <c r="P47" s="29" t="s">
        <v>7</v>
      </c>
      <c r="Q47" s="1"/>
      <c r="T47" s="182"/>
    </row>
    <row r="48" spans="1:23" ht="14.25" customHeight="1">
      <c r="A48" s="36"/>
      <c r="B48" s="205"/>
      <c r="C48" s="28" t="s">
        <v>71</v>
      </c>
      <c r="D48" s="207"/>
      <c r="E48" s="207"/>
      <c r="F48" s="30" t="s">
        <v>11</v>
      </c>
      <c r="G48" s="40">
        <v>0.40902777777777777</v>
      </c>
      <c r="H48" s="31" t="s">
        <v>14</v>
      </c>
      <c r="I48" s="32">
        <f>IF(OR(P48="Disq",P48="Abd"),P48,(L48*1)+(M48*2)+(N48*3)+(O48*5)+P48)</f>
        <v>18</v>
      </c>
      <c r="J48" s="31">
        <f>SUM(K48:O48)</f>
        <v>13</v>
      </c>
      <c r="K48" s="5">
        <v>8</v>
      </c>
      <c r="L48" s="6">
        <v>1</v>
      </c>
      <c r="M48" s="6">
        <v>1</v>
      </c>
      <c r="N48" s="6">
        <v>0</v>
      </c>
      <c r="O48" s="6">
        <v>3</v>
      </c>
      <c r="P48" s="7"/>
      <c r="Q48" s="1"/>
      <c r="R48" s="2">
        <f>IF(G50&gt;$O$2,"HC",0)</f>
        <v>0</v>
      </c>
      <c r="T48" s="182"/>
      <c r="U48">
        <f>SUM(K48:K51)</f>
        <v>27</v>
      </c>
      <c r="V48">
        <f>SUM(L48:L51)</f>
        <v>5</v>
      </c>
      <c r="W48">
        <f>SUM(M48:M51)</f>
        <v>3</v>
      </c>
    </row>
    <row r="49" spans="1:20" ht="14.25" customHeight="1">
      <c r="A49" s="36"/>
      <c r="B49" s="33" t="s">
        <v>19</v>
      </c>
      <c r="C49" s="208" t="s">
        <v>257</v>
      </c>
      <c r="D49" s="209"/>
      <c r="E49" s="209"/>
      <c r="F49" s="30" t="s">
        <v>12</v>
      </c>
      <c r="G49" s="40">
        <v>0</v>
      </c>
      <c r="H49" s="30" t="s">
        <v>15</v>
      </c>
      <c r="I49" s="32">
        <f>IF(OR(P49="Disq",P49="Abd"),P49,(L49*1)+(M49*2)+(N49*3)+(O49*5)+P49)</f>
        <v>8</v>
      </c>
      <c r="J49" s="30">
        <f>SUM(K49:O49)</f>
        <v>13</v>
      </c>
      <c r="K49" s="8">
        <v>9</v>
      </c>
      <c r="L49" s="9">
        <v>1</v>
      </c>
      <c r="M49" s="9">
        <v>2</v>
      </c>
      <c r="N49" s="9">
        <v>1</v>
      </c>
      <c r="O49" s="9"/>
      <c r="P49" s="10"/>
      <c r="Q49" s="1"/>
      <c r="R49" s="2"/>
      <c r="T49" s="182"/>
    </row>
    <row r="50" spans="1:20" ht="14.25" customHeight="1">
      <c r="A50" s="36"/>
      <c r="B50" s="197">
        <f>VLOOKUP(B47,Attribution_des_points,2,FALSE)</f>
        <v>9</v>
      </c>
      <c r="C50" s="209"/>
      <c r="D50" s="209"/>
      <c r="E50" s="209"/>
      <c r="F50" s="30" t="s">
        <v>13</v>
      </c>
      <c r="G50" s="41">
        <v>0.6576388888888889</v>
      </c>
      <c r="H50" s="30" t="s">
        <v>16</v>
      </c>
      <c r="I50" s="32">
        <f>IF(OR(P50="Disq",P50="Abd"),P50,(L50*1)+(M50*2)+(N50*3)+(O50*5)+P50)</f>
        <v>3</v>
      </c>
      <c r="J50" s="30">
        <f>SUM(K50:O50)</f>
        <v>13</v>
      </c>
      <c r="K50" s="8">
        <v>10</v>
      </c>
      <c r="L50" s="9">
        <v>3</v>
      </c>
      <c r="M50" s="9"/>
      <c r="N50" s="9"/>
      <c r="O50" s="9"/>
      <c r="P50" s="10"/>
      <c r="Q50" s="1"/>
      <c r="T50" s="182"/>
    </row>
    <row r="51" spans="1:20" ht="14.25" customHeight="1">
      <c r="A51" s="36"/>
      <c r="B51" s="199"/>
      <c r="C51" s="210"/>
      <c r="D51" s="210"/>
      <c r="E51" s="210"/>
      <c r="F51" s="34" t="s">
        <v>27</v>
      </c>
      <c r="G51" s="42">
        <f>IF(G50=0,0,G50-G48)</f>
        <v>0.24861111111111112</v>
      </c>
      <c r="H51" s="35" t="s">
        <v>25</v>
      </c>
      <c r="I51" s="32">
        <f>IF(OR(P51="Disq",P51="Abd"),P51,(L51*1)+(M51*2)+(N51*3)+(O51*5)+P51)</f>
        <v>0</v>
      </c>
      <c r="J51" s="30">
        <f>SUM(K51:O51)</f>
        <v>0</v>
      </c>
      <c r="K51" s="11"/>
      <c r="L51" s="12"/>
      <c r="M51" s="12"/>
      <c r="N51" s="12"/>
      <c r="O51" s="12"/>
      <c r="P51" s="13"/>
      <c r="Q51" s="1"/>
      <c r="T51" s="182"/>
    </row>
    <row r="52" spans="1:20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1"/>
      <c r="T52" s="182"/>
    </row>
    <row r="53" spans="1:20" ht="39" customHeight="1">
      <c r="A53" s="36"/>
      <c r="B53" s="24" t="s">
        <v>18</v>
      </c>
      <c r="C53" s="25">
        <v>111</v>
      </c>
      <c r="D53" s="200" t="s">
        <v>242</v>
      </c>
      <c r="E53" s="201"/>
      <c r="F53" s="183" t="s">
        <v>17</v>
      </c>
      <c r="G53" s="190">
        <f>IF(SUM(J55:J58)=0,0,(SUM(L55:L58)*1+SUM(M55:M58)*2+SUM(N55:N58)*3+SUM(O55:O58)*5)/SUM(J55:J58))</f>
        <v>0.8717948717948718</v>
      </c>
      <c r="H53" s="202" t="s">
        <v>9</v>
      </c>
      <c r="I53" s="202" t="s">
        <v>10</v>
      </c>
      <c r="J53" s="192" t="s">
        <v>33</v>
      </c>
      <c r="K53" s="187" t="s">
        <v>32</v>
      </c>
      <c r="L53" s="187"/>
      <c r="M53" s="26">
        <f>R55</f>
        <v>0</v>
      </c>
      <c r="N53" s="188" t="s">
        <v>31</v>
      </c>
      <c r="O53" s="189"/>
      <c r="P53" s="27">
        <f>IF(OR(P55="Disq",P56="Disq",P57="Disq",P58="Disq",R55="HC"),"Disq",IF(OR(P55="Abd",P56="Abd",P57="Abd",P58="Abd"),"Abd",SUM(I55:I58)+M53))</f>
        <v>34</v>
      </c>
      <c r="Q53" s="1"/>
      <c r="T53" s="182">
        <f>P53</f>
        <v>34</v>
      </c>
    </row>
    <row r="54" spans="1:20" ht="14.25" customHeight="1">
      <c r="A54" s="36"/>
      <c r="B54" s="204">
        <v>8</v>
      </c>
      <c r="C54" s="28" t="s">
        <v>244</v>
      </c>
      <c r="D54" s="206" t="s">
        <v>243</v>
      </c>
      <c r="E54" s="207"/>
      <c r="F54" s="184"/>
      <c r="G54" s="191"/>
      <c r="H54" s="203"/>
      <c r="I54" s="203"/>
      <c r="J54" s="193"/>
      <c r="K54" s="29" t="s">
        <v>2</v>
      </c>
      <c r="L54" s="29" t="s">
        <v>3</v>
      </c>
      <c r="M54" s="29" t="s">
        <v>4</v>
      </c>
      <c r="N54" s="29" t="s">
        <v>5</v>
      </c>
      <c r="O54" s="29" t="s">
        <v>6</v>
      </c>
      <c r="P54" s="29" t="s">
        <v>7</v>
      </c>
      <c r="Q54" s="1"/>
      <c r="T54" s="182"/>
    </row>
    <row r="55" spans="1:23" ht="14.25" customHeight="1">
      <c r="A55" s="36"/>
      <c r="B55" s="205"/>
      <c r="C55" s="28" t="s">
        <v>71</v>
      </c>
      <c r="D55" s="207"/>
      <c r="E55" s="207"/>
      <c r="F55" s="30" t="s">
        <v>11</v>
      </c>
      <c r="G55" s="40">
        <v>0.4173611111111111</v>
      </c>
      <c r="H55" s="31" t="s">
        <v>14</v>
      </c>
      <c r="I55" s="32">
        <f>IF(OR(P55="Disq",P55="Abd"),P55,(L55*1)+(M55*2)+(N55*3)+(O55*5)+P55)</f>
        <v>17</v>
      </c>
      <c r="J55" s="31">
        <f>SUM(K55:O55)</f>
        <v>13</v>
      </c>
      <c r="K55" s="5">
        <v>8</v>
      </c>
      <c r="L55" s="6">
        <v>2</v>
      </c>
      <c r="M55" s="6">
        <v>0</v>
      </c>
      <c r="N55" s="6">
        <v>0</v>
      </c>
      <c r="O55" s="6">
        <v>3</v>
      </c>
      <c r="P55" s="7"/>
      <c r="Q55" s="1"/>
      <c r="R55" s="2">
        <f>IF(G57&gt;$O$2,"HC",0)</f>
        <v>0</v>
      </c>
      <c r="T55" s="182"/>
      <c r="U55">
        <f>SUM(K55:K58)</f>
        <v>23</v>
      </c>
      <c r="V55">
        <f>SUM(L55:L58)</f>
        <v>8</v>
      </c>
      <c r="W55">
        <f>SUM(M55:M58)</f>
        <v>4</v>
      </c>
    </row>
    <row r="56" spans="1:20" ht="14.25" customHeight="1">
      <c r="A56" s="36"/>
      <c r="B56" s="33" t="s">
        <v>19</v>
      </c>
      <c r="C56" s="208" t="s">
        <v>250</v>
      </c>
      <c r="D56" s="209"/>
      <c r="E56" s="209"/>
      <c r="F56" s="30" t="s">
        <v>12</v>
      </c>
      <c r="G56" s="40">
        <v>0</v>
      </c>
      <c r="H56" s="30" t="s">
        <v>15</v>
      </c>
      <c r="I56" s="32">
        <f>IF(OR(P56="Disq",P56="Abd"),P56,(L56*1)+(M56*2)+(N56*3)+(O56*5)+P56)</f>
        <v>10</v>
      </c>
      <c r="J56" s="30">
        <f>SUM(K56:O56)</f>
        <v>13</v>
      </c>
      <c r="K56" s="8">
        <v>7</v>
      </c>
      <c r="L56" s="9">
        <v>3</v>
      </c>
      <c r="M56" s="9">
        <v>2</v>
      </c>
      <c r="N56" s="9">
        <v>1</v>
      </c>
      <c r="O56" s="9"/>
      <c r="P56" s="10"/>
      <c r="Q56" s="1"/>
      <c r="R56" s="2"/>
      <c r="T56" s="182"/>
    </row>
    <row r="57" spans="1:20" ht="14.25" customHeight="1">
      <c r="A57" s="36"/>
      <c r="B57" s="197">
        <f>VLOOKUP(B54,Attribution_des_points,2,FALSE)</f>
        <v>8</v>
      </c>
      <c r="C57" s="209"/>
      <c r="D57" s="209"/>
      <c r="E57" s="209"/>
      <c r="F57" s="30" t="s">
        <v>13</v>
      </c>
      <c r="G57" s="41">
        <v>0.6555555555555556</v>
      </c>
      <c r="H57" s="30" t="s">
        <v>16</v>
      </c>
      <c r="I57" s="32">
        <f>IF(OR(P57="Disq",P57="Abd"),P57,(L57*1)+(M57*2)+(N57*3)+(O57*5)+P57)</f>
        <v>7</v>
      </c>
      <c r="J57" s="30">
        <f>SUM(K57:O57)</f>
        <v>13</v>
      </c>
      <c r="K57" s="8">
        <v>8</v>
      </c>
      <c r="L57" s="9">
        <v>3</v>
      </c>
      <c r="M57" s="9">
        <v>2</v>
      </c>
      <c r="N57" s="9"/>
      <c r="O57" s="9"/>
      <c r="P57" s="10"/>
      <c r="Q57" s="1"/>
      <c r="T57" s="182"/>
    </row>
    <row r="58" spans="1:20" ht="14.25" customHeight="1">
      <c r="A58" s="36"/>
      <c r="B58" s="199"/>
      <c r="C58" s="210"/>
      <c r="D58" s="210"/>
      <c r="E58" s="210"/>
      <c r="F58" s="34" t="s">
        <v>27</v>
      </c>
      <c r="G58" s="42">
        <f>IF(G57=0,0,G57-G55)</f>
        <v>0.23819444444444443</v>
      </c>
      <c r="H58" s="35" t="s">
        <v>25</v>
      </c>
      <c r="I58" s="32">
        <f>IF(OR(P58="Disq",P58="Abd"),P58,(L58*1)+(M58*2)+(N58*3)+(O58*5)+P58)</f>
        <v>0</v>
      </c>
      <c r="J58" s="30">
        <f>SUM(K58:O58)</f>
        <v>0</v>
      </c>
      <c r="K58" s="11"/>
      <c r="L58" s="12"/>
      <c r="M58" s="12"/>
      <c r="N58" s="12"/>
      <c r="O58" s="12"/>
      <c r="P58" s="13"/>
      <c r="Q58" s="1"/>
      <c r="T58" s="182"/>
    </row>
    <row r="59" spans="1:20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1"/>
      <c r="T59" s="182"/>
    </row>
    <row r="60" spans="1:20" ht="39" customHeight="1">
      <c r="A60" s="36"/>
      <c r="B60" s="24" t="s">
        <v>18</v>
      </c>
      <c r="C60" s="25">
        <v>120</v>
      </c>
      <c r="D60" s="200" t="s">
        <v>342</v>
      </c>
      <c r="E60" s="201"/>
      <c r="F60" s="183" t="s">
        <v>17</v>
      </c>
      <c r="G60" s="190">
        <f>IF(SUM(J62:J65)=0,0,(SUM(L62:L65)*1+SUM(M62:M65)*2+SUM(N62:N65)*3+SUM(O62:O65)*5)/SUM(J62:J65))</f>
        <v>0.8717948717948718</v>
      </c>
      <c r="H60" s="202" t="s">
        <v>9</v>
      </c>
      <c r="I60" s="202" t="s">
        <v>10</v>
      </c>
      <c r="J60" s="192" t="s">
        <v>33</v>
      </c>
      <c r="K60" s="187" t="s">
        <v>32</v>
      </c>
      <c r="L60" s="187"/>
      <c r="M60" s="26">
        <f>R62</f>
        <v>0</v>
      </c>
      <c r="N60" s="188" t="s">
        <v>31</v>
      </c>
      <c r="O60" s="189"/>
      <c r="P60" s="27">
        <f>IF(OR(P62="Disq",P63="Disq",P64="Disq",P65="Disq",R62="HC"),"Disq",IF(OR(P62="Abd",P63="Abd",P64="Abd",P65="Abd"),"Abd",SUM(I62:I65)+M60))</f>
        <v>34</v>
      </c>
      <c r="Q60" s="1"/>
      <c r="T60" s="182">
        <f>P60</f>
        <v>34</v>
      </c>
    </row>
    <row r="61" spans="1:20" ht="14.25" customHeight="1">
      <c r="A61" s="36"/>
      <c r="B61" s="204">
        <v>9</v>
      </c>
      <c r="C61" s="28" t="s">
        <v>343</v>
      </c>
      <c r="D61" s="206" t="s">
        <v>108</v>
      </c>
      <c r="E61" s="207"/>
      <c r="F61" s="184"/>
      <c r="G61" s="191"/>
      <c r="H61" s="203"/>
      <c r="I61" s="203"/>
      <c r="J61" s="193"/>
      <c r="K61" s="29" t="s">
        <v>2</v>
      </c>
      <c r="L61" s="29" t="s">
        <v>3</v>
      </c>
      <c r="M61" s="29" t="s">
        <v>4</v>
      </c>
      <c r="N61" s="29" t="s">
        <v>5</v>
      </c>
      <c r="O61" s="29" t="s">
        <v>6</v>
      </c>
      <c r="P61" s="29" t="s">
        <v>7</v>
      </c>
      <c r="Q61" s="1"/>
      <c r="T61" s="182"/>
    </row>
    <row r="62" spans="1:23" ht="14.25" customHeight="1">
      <c r="A62" s="36"/>
      <c r="B62" s="205"/>
      <c r="C62" s="28" t="s">
        <v>71</v>
      </c>
      <c r="D62" s="207"/>
      <c r="E62" s="207"/>
      <c r="F62" s="30" t="s">
        <v>11</v>
      </c>
      <c r="G62" s="40">
        <v>0.40069444444444446</v>
      </c>
      <c r="H62" s="31" t="s">
        <v>14</v>
      </c>
      <c r="I62" s="32">
        <f>IF(OR(P62="Disq",P62="Abd"),P62,(L62*1)+(M62*2)+(N62*3)+(O62*5)+P62)</f>
        <v>20</v>
      </c>
      <c r="J62" s="31">
        <f>SUM(K62:O62)</f>
        <v>13</v>
      </c>
      <c r="K62" s="5">
        <v>5</v>
      </c>
      <c r="L62" s="6">
        <v>3</v>
      </c>
      <c r="M62" s="6">
        <v>2</v>
      </c>
      <c r="N62" s="6">
        <v>1</v>
      </c>
      <c r="O62" s="6">
        <v>2</v>
      </c>
      <c r="P62" s="7"/>
      <c r="Q62" s="1"/>
      <c r="R62" s="2">
        <f>IF(G64&gt;$O$2,"HC",0)</f>
        <v>0</v>
      </c>
      <c r="T62" s="182"/>
      <c r="U62">
        <f>SUM(K62:K65)</f>
        <v>22</v>
      </c>
      <c r="V62">
        <f>SUM(L62:L65)</f>
        <v>10</v>
      </c>
      <c r="W62">
        <f>SUM(M62:M65)</f>
        <v>3</v>
      </c>
    </row>
    <row r="63" spans="1:20" ht="14.25" customHeight="1">
      <c r="A63" s="36"/>
      <c r="B63" s="33" t="s">
        <v>19</v>
      </c>
      <c r="C63" s="208" t="s">
        <v>70</v>
      </c>
      <c r="D63" s="209"/>
      <c r="E63" s="209"/>
      <c r="F63" s="30" t="s">
        <v>12</v>
      </c>
      <c r="G63" s="40">
        <v>0</v>
      </c>
      <c r="H63" s="30" t="s">
        <v>15</v>
      </c>
      <c r="I63" s="32">
        <f>IF(OR(P63="Disq",P63="Abd"),P63,(L63*1)+(M63*2)+(N63*3)+(O63*5)+P63)</f>
        <v>5</v>
      </c>
      <c r="J63" s="30">
        <f>SUM(K63:O63)</f>
        <v>13</v>
      </c>
      <c r="K63" s="8">
        <v>9</v>
      </c>
      <c r="L63" s="9">
        <v>3</v>
      </c>
      <c r="M63" s="9">
        <v>1</v>
      </c>
      <c r="N63" s="9"/>
      <c r="O63" s="9"/>
      <c r="P63" s="10"/>
      <c r="Q63" s="1"/>
      <c r="R63" s="2"/>
      <c r="T63" s="182"/>
    </row>
    <row r="64" spans="1:20" ht="14.25" customHeight="1">
      <c r="A64" s="36"/>
      <c r="B64" s="197">
        <f>VLOOKUP(B61,Attribution_des_points,2,FALSE)</f>
        <v>7</v>
      </c>
      <c r="C64" s="209"/>
      <c r="D64" s="209"/>
      <c r="E64" s="209"/>
      <c r="F64" s="30" t="s">
        <v>13</v>
      </c>
      <c r="G64" s="41">
        <v>0.6270833333333333</v>
      </c>
      <c r="H64" s="30" t="s">
        <v>16</v>
      </c>
      <c r="I64" s="32">
        <f>IF(OR(P64="Disq",P64="Abd"),P64,(L64*1)+(M64*2)+(N64*3)+(O64*5)+P64)</f>
        <v>9</v>
      </c>
      <c r="J64" s="30">
        <f>SUM(K64:O64)</f>
        <v>13</v>
      </c>
      <c r="K64" s="8">
        <v>8</v>
      </c>
      <c r="L64" s="9">
        <v>4</v>
      </c>
      <c r="M64" s="9">
        <v>0</v>
      </c>
      <c r="N64" s="9">
        <v>0</v>
      </c>
      <c r="O64" s="9">
        <v>1</v>
      </c>
      <c r="P64" s="10"/>
      <c r="Q64" s="1"/>
      <c r="T64" s="182"/>
    </row>
    <row r="65" spans="1:20" ht="14.25" customHeight="1">
      <c r="A65" s="36"/>
      <c r="B65" s="199"/>
      <c r="C65" s="210"/>
      <c r="D65" s="210"/>
      <c r="E65" s="210"/>
      <c r="F65" s="34" t="s">
        <v>27</v>
      </c>
      <c r="G65" s="42">
        <f>IF(G64=0,0,G64-G62)</f>
        <v>0.22638888888888886</v>
      </c>
      <c r="H65" s="35" t="s">
        <v>25</v>
      </c>
      <c r="I65" s="32">
        <f>IF(OR(P65="Disq",P65="Abd"),P65,(L65*1)+(M65*2)+(N65*3)+(O65*5)+P65)</f>
        <v>0</v>
      </c>
      <c r="J65" s="30">
        <f>SUM(K65:O65)</f>
        <v>0</v>
      </c>
      <c r="K65" s="11"/>
      <c r="L65" s="12"/>
      <c r="M65" s="12"/>
      <c r="N65" s="12"/>
      <c r="O65" s="12"/>
      <c r="P65" s="13"/>
      <c r="Q65" s="1"/>
      <c r="T65" s="182"/>
    </row>
    <row r="66" spans="1:20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1"/>
      <c r="T66" s="182"/>
    </row>
    <row r="67" spans="1:20" ht="39" customHeight="1">
      <c r="A67" s="36"/>
      <c r="B67" s="24" t="s">
        <v>18</v>
      </c>
      <c r="C67" s="25">
        <v>115</v>
      </c>
      <c r="D67" s="200" t="s">
        <v>90</v>
      </c>
      <c r="E67" s="201"/>
      <c r="F67" s="183" t="s">
        <v>17</v>
      </c>
      <c r="G67" s="190">
        <f>IF(SUM(J69:J72)=0,0,(SUM(L69:L72)*1+SUM(M69:M72)*2+SUM(N69:N72)*3+SUM(O69:O72)*5)/SUM(J69:J72))</f>
        <v>0.8974358974358975</v>
      </c>
      <c r="H67" s="202" t="s">
        <v>9</v>
      </c>
      <c r="I67" s="202" t="s">
        <v>10</v>
      </c>
      <c r="J67" s="192" t="s">
        <v>33</v>
      </c>
      <c r="K67" s="187" t="s">
        <v>32</v>
      </c>
      <c r="L67" s="187"/>
      <c r="M67" s="26">
        <f>R69</f>
        <v>0</v>
      </c>
      <c r="N67" s="188" t="s">
        <v>31</v>
      </c>
      <c r="O67" s="189"/>
      <c r="P67" s="27">
        <f>IF(OR(P69="Disq",P70="Disq",P71="Disq",P72="Disq",R69="HC"),"Disq",IF(OR(P69="Abd",P70="Abd",P71="Abd",P72="Abd"),"Abd",SUM(I69:I72)+M67))</f>
        <v>35</v>
      </c>
      <c r="Q67" s="1"/>
      <c r="T67" s="182">
        <f>P67</f>
        <v>35</v>
      </c>
    </row>
    <row r="68" spans="1:20" ht="14.25" customHeight="1">
      <c r="A68" s="36"/>
      <c r="B68" s="204">
        <v>10</v>
      </c>
      <c r="C68" s="28" t="s">
        <v>173</v>
      </c>
      <c r="D68" s="206" t="s">
        <v>91</v>
      </c>
      <c r="E68" s="207"/>
      <c r="F68" s="184"/>
      <c r="G68" s="191"/>
      <c r="H68" s="203"/>
      <c r="I68" s="203"/>
      <c r="J68" s="193"/>
      <c r="K68" s="29" t="s">
        <v>2</v>
      </c>
      <c r="L68" s="29" t="s">
        <v>3</v>
      </c>
      <c r="M68" s="29" t="s">
        <v>4</v>
      </c>
      <c r="N68" s="29" t="s">
        <v>5</v>
      </c>
      <c r="O68" s="29" t="s">
        <v>6</v>
      </c>
      <c r="P68" s="29" t="s">
        <v>7</v>
      </c>
      <c r="Q68" s="1"/>
      <c r="T68" s="182"/>
    </row>
    <row r="69" spans="1:23" ht="14.25" customHeight="1">
      <c r="A69" s="36"/>
      <c r="B69" s="205"/>
      <c r="C69" s="28" t="s">
        <v>41</v>
      </c>
      <c r="D69" s="207"/>
      <c r="E69" s="207"/>
      <c r="F69" s="30" t="s">
        <v>11</v>
      </c>
      <c r="G69" s="40">
        <v>0.4152777777777778</v>
      </c>
      <c r="H69" s="31" t="s">
        <v>14</v>
      </c>
      <c r="I69" s="32">
        <f>IF(OR(P69="Disq",P69="Abd"),P69,(L69*1)+(M69*2)+(N69*3)+(O69*5)+P69)</f>
        <v>18</v>
      </c>
      <c r="J69" s="31">
        <f>SUM(K69:O69)</f>
        <v>13</v>
      </c>
      <c r="K69" s="5">
        <v>6</v>
      </c>
      <c r="L69" s="6">
        <v>3</v>
      </c>
      <c r="M69" s="6">
        <v>1</v>
      </c>
      <c r="N69" s="6">
        <v>1</v>
      </c>
      <c r="O69" s="6">
        <v>2</v>
      </c>
      <c r="P69" s="7"/>
      <c r="Q69" s="1"/>
      <c r="R69" s="2">
        <f>IF(G71&gt;$O$2,"HC",0)</f>
        <v>0</v>
      </c>
      <c r="T69" s="182"/>
      <c r="U69">
        <f>SUM(K69:K72)</f>
        <v>26</v>
      </c>
      <c r="V69">
        <f>SUM(L69:L72)</f>
        <v>4</v>
      </c>
      <c r="W69">
        <f>SUM(M69:M72)</f>
        <v>4</v>
      </c>
    </row>
    <row r="70" spans="1:20" ht="14.25" customHeight="1">
      <c r="A70" s="36"/>
      <c r="B70" s="33" t="s">
        <v>19</v>
      </c>
      <c r="C70" s="208" t="s">
        <v>50</v>
      </c>
      <c r="D70" s="209"/>
      <c r="E70" s="209"/>
      <c r="F70" s="30" t="s">
        <v>12</v>
      </c>
      <c r="G70" s="40">
        <v>0</v>
      </c>
      <c r="H70" s="30" t="s">
        <v>15</v>
      </c>
      <c r="I70" s="32">
        <f>IF(OR(P70="Disq",P70="Abd"),P70,(L70*1)+(M70*2)+(N70*3)+(O70*5)+P70)</f>
        <v>9</v>
      </c>
      <c r="J70" s="30">
        <f>SUM(K70:O70)</f>
        <v>13</v>
      </c>
      <c r="K70" s="8">
        <v>10</v>
      </c>
      <c r="L70" s="9">
        <v>0</v>
      </c>
      <c r="M70" s="9">
        <v>2</v>
      </c>
      <c r="N70" s="9">
        <v>0</v>
      </c>
      <c r="O70" s="9">
        <v>1</v>
      </c>
      <c r="P70" s="10"/>
      <c r="Q70" s="1"/>
      <c r="R70" s="2"/>
      <c r="T70" s="182"/>
    </row>
    <row r="71" spans="1:20" ht="14.25" customHeight="1">
      <c r="A71" s="36"/>
      <c r="B71" s="197">
        <f>VLOOKUP(B68,Attribution_des_points,2,FALSE)</f>
        <v>6</v>
      </c>
      <c r="C71" s="209"/>
      <c r="D71" s="209"/>
      <c r="E71" s="209"/>
      <c r="F71" s="30" t="s">
        <v>13</v>
      </c>
      <c r="G71" s="41">
        <v>0.6701388888888888</v>
      </c>
      <c r="H71" s="30" t="s">
        <v>16</v>
      </c>
      <c r="I71" s="32">
        <f>IF(OR(P71="Disq",P71="Abd"),P71,(L71*1)+(M71*2)+(N71*3)+(O71*5)+P71)</f>
        <v>8</v>
      </c>
      <c r="J71" s="30">
        <f>SUM(K71:O71)</f>
        <v>13</v>
      </c>
      <c r="K71" s="8">
        <v>10</v>
      </c>
      <c r="L71" s="9">
        <v>1</v>
      </c>
      <c r="M71" s="9">
        <v>1</v>
      </c>
      <c r="N71" s="9">
        <v>0</v>
      </c>
      <c r="O71" s="9">
        <v>1</v>
      </c>
      <c r="P71" s="10"/>
      <c r="Q71" s="1"/>
      <c r="T71" s="182"/>
    </row>
    <row r="72" spans="1:20" ht="14.25" customHeight="1">
      <c r="A72" s="36"/>
      <c r="B72" s="199"/>
      <c r="C72" s="210"/>
      <c r="D72" s="210"/>
      <c r="E72" s="210"/>
      <c r="F72" s="34" t="s">
        <v>27</v>
      </c>
      <c r="G72" s="42">
        <f>IF(G71=0,0,G71-G69)</f>
        <v>0.25486111111111104</v>
      </c>
      <c r="H72" s="35" t="s">
        <v>25</v>
      </c>
      <c r="I72" s="32">
        <f>IF(OR(P72="Disq",P72="Abd"),P72,(L72*1)+(M72*2)+(N72*3)+(O72*5)+P72)</f>
        <v>0</v>
      </c>
      <c r="J72" s="30">
        <f>SUM(K72:O72)</f>
        <v>0</v>
      </c>
      <c r="K72" s="11"/>
      <c r="L72" s="12"/>
      <c r="M72" s="12"/>
      <c r="N72" s="12"/>
      <c r="O72" s="12"/>
      <c r="P72" s="13"/>
      <c r="Q72" s="1"/>
      <c r="T72" s="182"/>
    </row>
    <row r="73" spans="1:20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1"/>
      <c r="T73" s="182"/>
    </row>
    <row r="74" spans="1:20" ht="39" customHeight="1">
      <c r="A74" s="36"/>
      <c r="B74" s="24" t="s">
        <v>18</v>
      </c>
      <c r="C74" s="25">
        <v>121</v>
      </c>
      <c r="D74" s="200" t="s">
        <v>52</v>
      </c>
      <c r="E74" s="201"/>
      <c r="F74" s="183" t="s">
        <v>17</v>
      </c>
      <c r="G74" s="190">
        <f>IF(SUM(J76:J79)=0,0,(SUM(L76:L79)*1+SUM(M76:M79)*2+SUM(N76:N79)*3+SUM(O76:O79)*5)/SUM(J76:J79))</f>
        <v>0.9230769230769231</v>
      </c>
      <c r="H74" s="202" t="s">
        <v>9</v>
      </c>
      <c r="I74" s="202" t="s">
        <v>10</v>
      </c>
      <c r="J74" s="192" t="s">
        <v>33</v>
      </c>
      <c r="K74" s="187" t="s">
        <v>32</v>
      </c>
      <c r="L74" s="187"/>
      <c r="M74" s="26">
        <f>R76</f>
        <v>0</v>
      </c>
      <c r="N74" s="188" t="s">
        <v>31</v>
      </c>
      <c r="O74" s="189"/>
      <c r="P74" s="27">
        <f>IF(OR(P76="Disq",P77="Disq",P78="Disq",P79="Disq",R76="HC"),"Disq",IF(OR(P76="Abd",P77="Abd",P78="Abd",P79="Abd"),"Abd",SUM(I76:I79)+M74))</f>
        <v>36</v>
      </c>
      <c r="Q74" s="1"/>
      <c r="T74" s="182">
        <f>P74</f>
        <v>36</v>
      </c>
    </row>
    <row r="75" spans="1:20" ht="14.25" customHeight="1">
      <c r="A75" s="36"/>
      <c r="B75" s="204">
        <v>11</v>
      </c>
      <c r="C75" s="28" t="s">
        <v>185</v>
      </c>
      <c r="D75" s="206" t="s">
        <v>118</v>
      </c>
      <c r="E75" s="207"/>
      <c r="F75" s="184"/>
      <c r="G75" s="191"/>
      <c r="H75" s="203"/>
      <c r="I75" s="203"/>
      <c r="J75" s="193"/>
      <c r="K75" s="29" t="s">
        <v>2</v>
      </c>
      <c r="L75" s="29" t="s">
        <v>3</v>
      </c>
      <c r="M75" s="29" t="s">
        <v>4</v>
      </c>
      <c r="N75" s="29" t="s">
        <v>5</v>
      </c>
      <c r="O75" s="29" t="s">
        <v>6</v>
      </c>
      <c r="P75" s="29" t="s">
        <v>7</v>
      </c>
      <c r="Q75" s="1"/>
      <c r="T75" s="182"/>
    </row>
    <row r="76" spans="1:23" ht="14.25" customHeight="1">
      <c r="A76" s="36"/>
      <c r="B76" s="205"/>
      <c r="C76" s="28" t="s">
        <v>41</v>
      </c>
      <c r="D76" s="207"/>
      <c r="E76" s="207"/>
      <c r="F76" s="30" t="s">
        <v>11</v>
      </c>
      <c r="G76" s="40">
        <v>0.4048611111111111</v>
      </c>
      <c r="H76" s="31" t="s">
        <v>14</v>
      </c>
      <c r="I76" s="32">
        <f>IF(OR(P76="Disq",P76="Abd"),P76,(L76*1)+(M76*2)+(N76*3)+(O76*5)+P76)</f>
        <v>12</v>
      </c>
      <c r="J76" s="31">
        <f>SUM(K76:O76)</f>
        <v>13</v>
      </c>
      <c r="K76" s="5">
        <v>6</v>
      </c>
      <c r="L76" s="6">
        <v>4</v>
      </c>
      <c r="M76" s="6">
        <v>1</v>
      </c>
      <c r="N76" s="6">
        <v>2</v>
      </c>
      <c r="O76" s="6"/>
      <c r="P76" s="7"/>
      <c r="Q76" s="1"/>
      <c r="R76" s="2">
        <f>IF(G78&gt;$O$2,"HC",0)</f>
        <v>0</v>
      </c>
      <c r="T76" s="182"/>
      <c r="U76">
        <f>SUM(K76:K79)</f>
        <v>18</v>
      </c>
      <c r="V76">
        <f>SUM(L76:L79)</f>
        <v>13</v>
      </c>
      <c r="W76">
        <f>SUM(M76:M79)</f>
        <v>3</v>
      </c>
    </row>
    <row r="77" spans="1:20" ht="14.25" customHeight="1">
      <c r="A77" s="36"/>
      <c r="B77" s="33" t="s">
        <v>19</v>
      </c>
      <c r="C77" s="208" t="s">
        <v>43</v>
      </c>
      <c r="D77" s="209"/>
      <c r="E77" s="209"/>
      <c r="F77" s="30" t="s">
        <v>12</v>
      </c>
      <c r="G77" s="40">
        <v>0</v>
      </c>
      <c r="H77" s="30" t="s">
        <v>15</v>
      </c>
      <c r="I77" s="32">
        <f>IF(OR(P77="Disq",P77="Abd"),P77,(L77*1)+(M77*2)+(N77*3)+(O77*5)+P77)</f>
        <v>14</v>
      </c>
      <c r="J77" s="30">
        <f>SUM(K77:O77)</f>
        <v>13</v>
      </c>
      <c r="K77" s="8">
        <v>3</v>
      </c>
      <c r="L77" s="9">
        <v>7</v>
      </c>
      <c r="M77" s="9">
        <v>2</v>
      </c>
      <c r="N77" s="9">
        <v>1</v>
      </c>
      <c r="O77" s="9"/>
      <c r="P77" s="10"/>
      <c r="Q77" s="1"/>
      <c r="R77" s="2"/>
      <c r="T77" s="182"/>
    </row>
    <row r="78" spans="1:20" ht="14.25" customHeight="1">
      <c r="A78" s="36"/>
      <c r="B78" s="197">
        <f>VLOOKUP(B75,Attribution_des_points,2,FALSE)</f>
        <v>5</v>
      </c>
      <c r="C78" s="209"/>
      <c r="D78" s="209"/>
      <c r="E78" s="209"/>
      <c r="F78" s="30" t="s">
        <v>13</v>
      </c>
      <c r="G78" s="41">
        <v>0.6902777777777778</v>
      </c>
      <c r="H78" s="30" t="s">
        <v>16</v>
      </c>
      <c r="I78" s="32">
        <f>IF(OR(P78="Disq",P78="Abd"),P78,(L78*1)+(M78*2)+(N78*3)+(O78*5)+P78)</f>
        <v>10</v>
      </c>
      <c r="J78" s="30">
        <f>SUM(K78:O78)</f>
        <v>13</v>
      </c>
      <c r="K78" s="8">
        <v>9</v>
      </c>
      <c r="L78" s="9">
        <v>2</v>
      </c>
      <c r="M78" s="9">
        <v>0</v>
      </c>
      <c r="N78" s="9">
        <v>1</v>
      </c>
      <c r="O78" s="9">
        <v>1</v>
      </c>
      <c r="P78" s="10"/>
      <c r="Q78" s="1"/>
      <c r="T78" s="182"/>
    </row>
    <row r="79" spans="1:20" ht="14.25" customHeight="1">
      <c r="A79" s="36"/>
      <c r="B79" s="199"/>
      <c r="C79" s="210"/>
      <c r="D79" s="210"/>
      <c r="E79" s="210"/>
      <c r="F79" s="34" t="s">
        <v>27</v>
      </c>
      <c r="G79" s="42">
        <f>IF(G78=0,0,G78-G76)</f>
        <v>0.28541666666666665</v>
      </c>
      <c r="H79" s="35" t="s">
        <v>25</v>
      </c>
      <c r="I79" s="32">
        <f>IF(OR(P79="Disq",P79="Abd"),P79,(L79*1)+(M79*2)+(N79*3)+(O79*5)+P79)</f>
        <v>0</v>
      </c>
      <c r="J79" s="30">
        <f>SUM(K79:O79)</f>
        <v>0</v>
      </c>
      <c r="K79" s="11"/>
      <c r="L79" s="12"/>
      <c r="M79" s="12"/>
      <c r="N79" s="12"/>
      <c r="O79" s="12"/>
      <c r="P79" s="13"/>
      <c r="Q79" s="1"/>
      <c r="T79" s="182"/>
    </row>
    <row r="80" spans="1:20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1"/>
      <c r="T80" s="182"/>
    </row>
    <row r="81" spans="1:20" ht="39" customHeight="1">
      <c r="A81" s="36"/>
      <c r="B81" s="24" t="s">
        <v>18</v>
      </c>
      <c r="C81" s="25">
        <v>113</v>
      </c>
      <c r="D81" s="200" t="s">
        <v>85</v>
      </c>
      <c r="E81" s="201"/>
      <c r="F81" s="183" t="s">
        <v>17</v>
      </c>
      <c r="G81" s="190">
        <f>IF(SUM(J83:J86)=0,0,(SUM(L83:L86)*1+SUM(M83:M86)*2+SUM(N83:N86)*3+SUM(O83:O86)*5)/SUM(J83:J86))</f>
        <v>1.1538461538461537</v>
      </c>
      <c r="H81" s="202" t="s">
        <v>9</v>
      </c>
      <c r="I81" s="202" t="s">
        <v>10</v>
      </c>
      <c r="J81" s="192" t="s">
        <v>33</v>
      </c>
      <c r="K81" s="187" t="s">
        <v>32</v>
      </c>
      <c r="L81" s="187"/>
      <c r="M81" s="26">
        <f>R83</f>
        <v>0</v>
      </c>
      <c r="N81" s="188" t="s">
        <v>31</v>
      </c>
      <c r="O81" s="189"/>
      <c r="P81" s="27">
        <f>IF(OR(P83="Disq",P84="Disq",P85="Disq",P86="Disq",R83="HC"),"Disq",IF(OR(P83="Abd",P84="Abd",P85="Abd",P86="Abd"),"Abd",SUM(I83:I86)+M81))</f>
        <v>45</v>
      </c>
      <c r="Q81" s="1"/>
      <c r="T81" s="182">
        <f>P81</f>
        <v>45</v>
      </c>
    </row>
    <row r="82" spans="1:20" ht="14.25" customHeight="1">
      <c r="A82" s="36"/>
      <c r="B82" s="204">
        <v>12</v>
      </c>
      <c r="C82" s="28" t="s">
        <v>180</v>
      </c>
      <c r="D82" s="206" t="s">
        <v>69</v>
      </c>
      <c r="E82" s="207"/>
      <c r="F82" s="184"/>
      <c r="G82" s="191"/>
      <c r="H82" s="203"/>
      <c r="I82" s="203"/>
      <c r="J82" s="193"/>
      <c r="K82" s="29" t="s">
        <v>2</v>
      </c>
      <c r="L82" s="29" t="s">
        <v>3</v>
      </c>
      <c r="M82" s="29" t="s">
        <v>4</v>
      </c>
      <c r="N82" s="29" t="s">
        <v>5</v>
      </c>
      <c r="O82" s="29" t="s">
        <v>6</v>
      </c>
      <c r="P82" s="29" t="s">
        <v>7</v>
      </c>
      <c r="Q82" s="1"/>
      <c r="T82" s="182"/>
    </row>
    <row r="83" spans="1:23" ht="14.25" customHeight="1">
      <c r="A83" s="36"/>
      <c r="B83" s="205"/>
      <c r="C83" s="28" t="s">
        <v>41</v>
      </c>
      <c r="D83" s="207"/>
      <c r="E83" s="207"/>
      <c r="F83" s="30" t="s">
        <v>11</v>
      </c>
      <c r="G83" s="40">
        <v>0.3909722222222222</v>
      </c>
      <c r="H83" s="31" t="s">
        <v>14</v>
      </c>
      <c r="I83" s="32">
        <f>IF(OR(P83="Disq",P83="Abd"),P83,(L83*1)+(M83*2)+(N83*3)+(O83*5)+P83)</f>
        <v>18</v>
      </c>
      <c r="J83" s="31">
        <f>SUM(K83:O83)</f>
        <v>13</v>
      </c>
      <c r="K83" s="5">
        <v>5</v>
      </c>
      <c r="L83" s="6">
        <v>2</v>
      </c>
      <c r="M83" s="6">
        <v>4</v>
      </c>
      <c r="N83" s="6">
        <v>1</v>
      </c>
      <c r="O83" s="6">
        <v>1</v>
      </c>
      <c r="P83" s="7"/>
      <c r="Q83" s="1"/>
      <c r="R83" s="2">
        <f>IF(G85&gt;$O$2,"HC",0)</f>
        <v>0</v>
      </c>
      <c r="T83" s="182"/>
      <c r="U83">
        <f>SUM(K83:K86)</f>
        <v>14</v>
      </c>
      <c r="V83">
        <f>SUM(L83:L86)</f>
        <v>14</v>
      </c>
      <c r="W83">
        <f>SUM(M83:M86)</f>
        <v>6</v>
      </c>
    </row>
    <row r="84" spans="1:20" ht="14.25" customHeight="1">
      <c r="A84" s="36"/>
      <c r="B84" s="33" t="s">
        <v>19</v>
      </c>
      <c r="C84" s="208" t="s">
        <v>49</v>
      </c>
      <c r="D84" s="209"/>
      <c r="E84" s="209"/>
      <c r="F84" s="30" t="s">
        <v>12</v>
      </c>
      <c r="G84" s="40">
        <v>0</v>
      </c>
      <c r="H84" s="30" t="s">
        <v>15</v>
      </c>
      <c r="I84" s="32">
        <f>IF(OR(P84="Disq",P84="Abd"),P84,(L84*1)+(M84*2)+(N84*3)+(O84*5)+P84)</f>
        <v>18</v>
      </c>
      <c r="J84" s="30">
        <f>SUM(K84:O84)</f>
        <v>13</v>
      </c>
      <c r="K84" s="8">
        <v>4</v>
      </c>
      <c r="L84" s="9">
        <v>5</v>
      </c>
      <c r="M84" s="9">
        <v>1</v>
      </c>
      <c r="N84" s="9">
        <v>2</v>
      </c>
      <c r="O84" s="9">
        <v>1</v>
      </c>
      <c r="P84" s="10"/>
      <c r="Q84" s="1"/>
      <c r="R84" s="2"/>
      <c r="T84" s="182"/>
    </row>
    <row r="85" spans="1:20" ht="14.25" customHeight="1">
      <c r="A85" s="36"/>
      <c r="B85" s="197">
        <f>VLOOKUP(B82,Attribution_des_points,2,FALSE)</f>
        <v>4</v>
      </c>
      <c r="C85" s="209"/>
      <c r="D85" s="209"/>
      <c r="E85" s="209"/>
      <c r="F85" s="30" t="s">
        <v>13</v>
      </c>
      <c r="G85" s="41">
        <v>0.638888888888889</v>
      </c>
      <c r="H85" s="30" t="s">
        <v>16</v>
      </c>
      <c r="I85" s="32">
        <f>IF(OR(P85="Disq",P85="Abd"),P85,(L85*1)+(M85*2)+(N85*3)+(O85*5)+P85)</f>
        <v>9</v>
      </c>
      <c r="J85" s="30">
        <f>SUM(K85:O85)</f>
        <v>13</v>
      </c>
      <c r="K85" s="8">
        <v>5</v>
      </c>
      <c r="L85" s="9">
        <v>7</v>
      </c>
      <c r="M85" s="9">
        <v>1</v>
      </c>
      <c r="N85" s="9"/>
      <c r="O85" s="9"/>
      <c r="P85" s="10"/>
      <c r="Q85" s="1"/>
      <c r="T85" s="182"/>
    </row>
    <row r="86" spans="1:20" ht="14.25" customHeight="1">
      <c r="A86" s="36"/>
      <c r="B86" s="199"/>
      <c r="C86" s="210"/>
      <c r="D86" s="210"/>
      <c r="E86" s="210"/>
      <c r="F86" s="34" t="s">
        <v>27</v>
      </c>
      <c r="G86" s="42">
        <f>IF(G85=0,0,G85-G83)</f>
        <v>0.24791666666666673</v>
      </c>
      <c r="H86" s="35" t="s">
        <v>25</v>
      </c>
      <c r="I86" s="32">
        <f>IF(OR(P86="Disq",P86="Abd"),P86,(L86*1)+(M86*2)+(N86*3)+(O86*5)+P86)</f>
        <v>0</v>
      </c>
      <c r="J86" s="30">
        <f>SUM(K86:O86)</f>
        <v>0</v>
      </c>
      <c r="K86" s="11"/>
      <c r="L86" s="12"/>
      <c r="M86" s="12"/>
      <c r="N86" s="12"/>
      <c r="O86" s="12"/>
      <c r="P86" s="13"/>
      <c r="Q86" s="1"/>
      <c r="T86" s="182"/>
    </row>
    <row r="87" spans="1:20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1"/>
      <c r="T87" s="182"/>
    </row>
    <row r="88" spans="1:20" ht="39" customHeight="1">
      <c r="A88" s="36"/>
      <c r="B88" s="24" t="s">
        <v>18</v>
      </c>
      <c r="C88" s="25">
        <v>104</v>
      </c>
      <c r="D88" s="200" t="s">
        <v>270</v>
      </c>
      <c r="E88" s="201"/>
      <c r="F88" s="183" t="s">
        <v>17</v>
      </c>
      <c r="G88" s="190">
        <f>IF(SUM(J90:J93)=0,0,(SUM(L90:L93)*1+SUM(M90:M93)*2+SUM(N90:N93)*3+SUM(O90:O93)*5)/SUM(J90:J93))</f>
        <v>1.4102564102564104</v>
      </c>
      <c r="H88" s="202" t="s">
        <v>9</v>
      </c>
      <c r="I88" s="202" t="s">
        <v>10</v>
      </c>
      <c r="J88" s="192" t="s">
        <v>33</v>
      </c>
      <c r="K88" s="187" t="s">
        <v>32</v>
      </c>
      <c r="L88" s="187"/>
      <c r="M88" s="26">
        <f>R90</f>
        <v>0</v>
      </c>
      <c r="N88" s="188" t="s">
        <v>31</v>
      </c>
      <c r="O88" s="189"/>
      <c r="P88" s="27">
        <f>IF(OR(P90="Disq",P91="Disq",P92="Disq",P93="Disq",R90="HC"),"Disq",IF(OR(P90="Abd",P91="Abd",P92="Abd",P93="Abd"),"Abd",SUM(I90:I93)+M88))</f>
        <v>55</v>
      </c>
      <c r="Q88" s="1"/>
      <c r="T88" s="182">
        <f>P88</f>
        <v>55</v>
      </c>
    </row>
    <row r="89" spans="1:20" ht="14.25" customHeight="1">
      <c r="A89" s="36"/>
      <c r="B89" s="204">
        <v>13</v>
      </c>
      <c r="C89" s="28" t="s">
        <v>272</v>
      </c>
      <c r="D89" s="206" t="s">
        <v>271</v>
      </c>
      <c r="E89" s="207"/>
      <c r="F89" s="184"/>
      <c r="G89" s="191"/>
      <c r="H89" s="203"/>
      <c r="I89" s="203"/>
      <c r="J89" s="193"/>
      <c r="K89" s="29" t="s">
        <v>2</v>
      </c>
      <c r="L89" s="29" t="s">
        <v>3</v>
      </c>
      <c r="M89" s="29" t="s">
        <v>4</v>
      </c>
      <c r="N89" s="29" t="s">
        <v>5</v>
      </c>
      <c r="O89" s="29" t="s">
        <v>6</v>
      </c>
      <c r="P89" s="29" t="s">
        <v>7</v>
      </c>
      <c r="Q89" s="1"/>
      <c r="T89" s="182"/>
    </row>
    <row r="90" spans="1:23" ht="14.25" customHeight="1">
      <c r="A90" s="36"/>
      <c r="B90" s="205"/>
      <c r="C90" s="28" t="s">
        <v>41</v>
      </c>
      <c r="D90" s="207"/>
      <c r="E90" s="207"/>
      <c r="F90" s="30" t="s">
        <v>11</v>
      </c>
      <c r="G90" s="40">
        <v>0.38125000000000003</v>
      </c>
      <c r="H90" s="31" t="s">
        <v>14</v>
      </c>
      <c r="I90" s="32">
        <f>IF(OR(P90="Disq",P90="Abd"),P90,(L90*1)+(M90*2)+(N90*3)+(O90*5)+P90)</f>
        <v>20</v>
      </c>
      <c r="J90" s="31">
        <f>SUM(K90:O90)</f>
        <v>13</v>
      </c>
      <c r="K90" s="5">
        <v>2</v>
      </c>
      <c r="L90" s="6">
        <v>4</v>
      </c>
      <c r="M90" s="6">
        <v>5</v>
      </c>
      <c r="N90" s="6">
        <v>2</v>
      </c>
      <c r="O90" s="6"/>
      <c r="P90" s="7"/>
      <c r="Q90" s="1"/>
      <c r="R90" s="2">
        <f>IF(G92&gt;$O$2,"HC",0)</f>
        <v>0</v>
      </c>
      <c r="T90" s="182"/>
      <c r="U90">
        <f>SUM(K90:K93)</f>
        <v>10</v>
      </c>
      <c r="V90">
        <f>SUM(L90:L93)</f>
        <v>12</v>
      </c>
      <c r="W90">
        <f>SUM(M90:M93)</f>
        <v>12</v>
      </c>
    </row>
    <row r="91" spans="1:20" ht="14.25" customHeight="1">
      <c r="A91" s="36"/>
      <c r="B91" s="33" t="s">
        <v>19</v>
      </c>
      <c r="C91" s="208" t="s">
        <v>43</v>
      </c>
      <c r="D91" s="209"/>
      <c r="E91" s="209"/>
      <c r="F91" s="30" t="s">
        <v>12</v>
      </c>
      <c r="G91" s="40">
        <v>0</v>
      </c>
      <c r="H91" s="30" t="s">
        <v>15</v>
      </c>
      <c r="I91" s="32">
        <f>IF(OR(P91="Disq",P91="Abd"),P91,(L91*1)+(M91*2)+(N91*3)+(O91*5)+P91)</f>
        <v>14</v>
      </c>
      <c r="J91" s="30">
        <f>SUM(K91:O91)</f>
        <v>13</v>
      </c>
      <c r="K91" s="8">
        <v>4</v>
      </c>
      <c r="L91" s="9">
        <v>5</v>
      </c>
      <c r="M91" s="9">
        <v>3</v>
      </c>
      <c r="N91" s="9">
        <v>1</v>
      </c>
      <c r="O91" s="9"/>
      <c r="P91" s="10"/>
      <c r="Q91" s="1"/>
      <c r="R91" s="2"/>
      <c r="T91" s="182"/>
    </row>
    <row r="92" spans="1:20" ht="14.25" customHeight="1">
      <c r="A92" s="36"/>
      <c r="B92" s="197">
        <f>VLOOKUP(B89,Attribution_des_points,2,FALSE)</f>
        <v>3</v>
      </c>
      <c r="C92" s="209"/>
      <c r="D92" s="209"/>
      <c r="E92" s="209"/>
      <c r="F92" s="30" t="s">
        <v>13</v>
      </c>
      <c r="G92" s="41">
        <v>0.6763888888888889</v>
      </c>
      <c r="H92" s="30" t="s">
        <v>16</v>
      </c>
      <c r="I92" s="32">
        <f>IF(OR(P92="Disq",P92="Abd"),P92,(L92*1)+(M92*2)+(N92*3)+(O92*5)+P92)</f>
        <v>21</v>
      </c>
      <c r="J92" s="30">
        <f>SUM(K92:O92)</f>
        <v>13</v>
      </c>
      <c r="K92" s="8">
        <v>4</v>
      </c>
      <c r="L92" s="9">
        <v>3</v>
      </c>
      <c r="M92" s="9">
        <v>4</v>
      </c>
      <c r="N92" s="9">
        <v>0</v>
      </c>
      <c r="O92" s="9">
        <v>2</v>
      </c>
      <c r="P92" s="10"/>
      <c r="Q92" s="1"/>
      <c r="T92" s="182"/>
    </row>
    <row r="93" spans="1:20" ht="14.25" customHeight="1">
      <c r="A93" s="36"/>
      <c r="B93" s="199"/>
      <c r="C93" s="210"/>
      <c r="D93" s="210"/>
      <c r="E93" s="210"/>
      <c r="F93" s="34" t="s">
        <v>27</v>
      </c>
      <c r="G93" s="42">
        <f>IF(G92=0,0,G92-G90)</f>
        <v>0.2951388888888889</v>
      </c>
      <c r="H93" s="35" t="s">
        <v>25</v>
      </c>
      <c r="I93" s="32">
        <f>IF(OR(P93="Disq",P93="Abd"),P93,(L93*1)+(M93*2)+(N93*3)+(O93*5)+P93)</f>
        <v>0</v>
      </c>
      <c r="J93" s="30">
        <f>SUM(K93:O93)</f>
        <v>0</v>
      </c>
      <c r="K93" s="11"/>
      <c r="L93" s="12"/>
      <c r="M93" s="12"/>
      <c r="N93" s="12"/>
      <c r="O93" s="12"/>
      <c r="P93" s="13"/>
      <c r="Q93" s="1"/>
      <c r="T93" s="182"/>
    </row>
    <row r="94" spans="1:20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1"/>
      <c r="T94" s="182"/>
    </row>
    <row r="95" spans="1:20" ht="39" customHeight="1">
      <c r="A95" s="36"/>
      <c r="B95" s="24" t="s">
        <v>18</v>
      </c>
      <c r="C95" s="25">
        <v>114</v>
      </c>
      <c r="D95" s="200" t="s">
        <v>103</v>
      </c>
      <c r="E95" s="201"/>
      <c r="F95" s="183" t="s">
        <v>17</v>
      </c>
      <c r="G95" s="190">
        <f>IF(SUM(J97:J100)=0,0,(SUM(L97:L100)*1+SUM(M97:M100)*2+SUM(N97:N100)*3+SUM(O97:O100)*5)/SUM(J97:J100))</f>
        <v>1.564102564102564</v>
      </c>
      <c r="H95" s="202" t="s">
        <v>9</v>
      </c>
      <c r="I95" s="202" t="s">
        <v>10</v>
      </c>
      <c r="J95" s="192" t="s">
        <v>33</v>
      </c>
      <c r="K95" s="187" t="s">
        <v>32</v>
      </c>
      <c r="L95" s="187"/>
      <c r="M95" s="26">
        <f>R97</f>
        <v>0</v>
      </c>
      <c r="N95" s="188" t="s">
        <v>31</v>
      </c>
      <c r="O95" s="189"/>
      <c r="P95" s="27">
        <f>IF(OR(P97="Disq",P98="Disq",P99="Disq",P100="Disq",R97="HC"),"Disq",IF(OR(P97="Abd",P98="Abd",P99="Abd",P100="Abd"),"Abd",SUM(I97:I100)+M95))</f>
        <v>61</v>
      </c>
      <c r="Q95" s="1"/>
      <c r="T95" s="182">
        <f>P95</f>
        <v>61</v>
      </c>
    </row>
    <row r="96" spans="1:20" ht="14.25" customHeight="1">
      <c r="A96" s="36"/>
      <c r="B96" s="204">
        <v>14</v>
      </c>
      <c r="C96" s="28" t="s">
        <v>176</v>
      </c>
      <c r="D96" s="206" t="s">
        <v>62</v>
      </c>
      <c r="E96" s="207"/>
      <c r="F96" s="184"/>
      <c r="G96" s="191"/>
      <c r="H96" s="203"/>
      <c r="I96" s="203"/>
      <c r="J96" s="193"/>
      <c r="K96" s="29" t="s">
        <v>2</v>
      </c>
      <c r="L96" s="29" t="s">
        <v>3</v>
      </c>
      <c r="M96" s="29" t="s">
        <v>4</v>
      </c>
      <c r="N96" s="29" t="s">
        <v>5</v>
      </c>
      <c r="O96" s="29" t="s">
        <v>6</v>
      </c>
      <c r="P96" s="29" t="s">
        <v>7</v>
      </c>
      <c r="Q96" s="1"/>
      <c r="T96" s="182"/>
    </row>
    <row r="97" spans="1:23" ht="14.25" customHeight="1">
      <c r="A97" s="36"/>
      <c r="B97" s="205"/>
      <c r="C97" s="28" t="s">
        <v>41</v>
      </c>
      <c r="D97" s="207"/>
      <c r="E97" s="207"/>
      <c r="F97" s="30" t="s">
        <v>11</v>
      </c>
      <c r="G97" s="40">
        <v>0.4145833333333333</v>
      </c>
      <c r="H97" s="31" t="s">
        <v>14</v>
      </c>
      <c r="I97" s="32">
        <f>IF(OR(P97="Disq",P97="Abd"),P97,(L97*1)+(M97*2)+(N97*3)+(O97*5)+P97)</f>
        <v>29</v>
      </c>
      <c r="J97" s="31">
        <f>SUM(K97:O97)</f>
        <v>13</v>
      </c>
      <c r="K97" s="5">
        <v>2</v>
      </c>
      <c r="L97" s="6">
        <v>2</v>
      </c>
      <c r="M97" s="6">
        <v>2</v>
      </c>
      <c r="N97" s="6">
        <v>6</v>
      </c>
      <c r="O97" s="6">
        <v>1</v>
      </c>
      <c r="P97" s="7"/>
      <c r="Q97" s="1"/>
      <c r="R97" s="2">
        <f>IF(G99&gt;$O$2,"HC",0)</f>
        <v>0</v>
      </c>
      <c r="T97" s="182"/>
      <c r="U97">
        <f>SUM(K97:K100)</f>
        <v>15</v>
      </c>
      <c r="V97">
        <f>SUM(L97:L100)</f>
        <v>5</v>
      </c>
      <c r="W97">
        <f>SUM(M97:M100)</f>
        <v>5</v>
      </c>
    </row>
    <row r="98" spans="1:20" ht="14.25" customHeight="1">
      <c r="A98" s="36"/>
      <c r="B98" s="33" t="s">
        <v>19</v>
      </c>
      <c r="C98" s="208" t="s">
        <v>50</v>
      </c>
      <c r="D98" s="209"/>
      <c r="E98" s="209"/>
      <c r="F98" s="30" t="s">
        <v>12</v>
      </c>
      <c r="G98" s="40">
        <v>0</v>
      </c>
      <c r="H98" s="30" t="s">
        <v>15</v>
      </c>
      <c r="I98" s="32">
        <f>IF(OR(P98="Disq",P98="Abd"),P98,(L98*1)+(M98*2)+(N98*3)+(O98*5)+P98)</f>
        <v>12</v>
      </c>
      <c r="J98" s="30">
        <f>SUM(K98:O98)</f>
        <v>13</v>
      </c>
      <c r="K98" s="8">
        <v>8</v>
      </c>
      <c r="L98" s="9">
        <v>1</v>
      </c>
      <c r="M98" s="9">
        <v>1</v>
      </c>
      <c r="N98" s="9">
        <v>3</v>
      </c>
      <c r="O98" s="9"/>
      <c r="P98" s="10"/>
      <c r="Q98" s="1"/>
      <c r="R98" s="2"/>
      <c r="T98" s="182"/>
    </row>
    <row r="99" spans="1:20" ht="14.25" customHeight="1">
      <c r="A99" s="36"/>
      <c r="B99" s="197">
        <f>VLOOKUP(B96,Attribution_des_points,2,FALSE)</f>
        <v>2</v>
      </c>
      <c r="C99" s="209"/>
      <c r="D99" s="209"/>
      <c r="E99" s="209"/>
      <c r="F99" s="30" t="s">
        <v>13</v>
      </c>
      <c r="G99" s="41">
        <v>0.6708333333333334</v>
      </c>
      <c r="H99" s="30" t="s">
        <v>16</v>
      </c>
      <c r="I99" s="32">
        <f>IF(OR(P99="Disq",P99="Abd"),P99,(L99*1)+(M99*2)+(N99*3)+(O99*5)+P99)</f>
        <v>20</v>
      </c>
      <c r="J99" s="30">
        <f>SUM(K99:O99)</f>
        <v>13</v>
      </c>
      <c r="K99" s="8">
        <v>5</v>
      </c>
      <c r="L99" s="9">
        <v>2</v>
      </c>
      <c r="M99" s="9">
        <v>2</v>
      </c>
      <c r="N99" s="9">
        <v>3</v>
      </c>
      <c r="O99" s="9">
        <v>1</v>
      </c>
      <c r="P99" s="10"/>
      <c r="Q99" s="1"/>
      <c r="T99" s="182"/>
    </row>
    <row r="100" spans="1:20" ht="14.25" customHeight="1">
      <c r="A100" s="36"/>
      <c r="B100" s="199"/>
      <c r="C100" s="210"/>
      <c r="D100" s="210"/>
      <c r="E100" s="210"/>
      <c r="F100" s="34" t="s">
        <v>27</v>
      </c>
      <c r="G100" s="42">
        <f>IF(G99=0,0,G99-G97)</f>
        <v>0.2562500000000001</v>
      </c>
      <c r="H100" s="35" t="s">
        <v>25</v>
      </c>
      <c r="I100" s="32">
        <f>IF(OR(P100="Disq",P100="Abd"),P100,(L100*1)+(M100*2)+(N100*3)+(O100*5)+P100)</f>
        <v>0</v>
      </c>
      <c r="J100" s="30">
        <f>SUM(K100:O100)</f>
        <v>0</v>
      </c>
      <c r="K100" s="11"/>
      <c r="L100" s="12"/>
      <c r="M100" s="12"/>
      <c r="N100" s="12"/>
      <c r="O100" s="12"/>
      <c r="P100" s="13"/>
      <c r="Q100" s="1"/>
      <c r="T100" s="182"/>
    </row>
    <row r="101" spans="1:20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1"/>
      <c r="T101" s="182"/>
    </row>
    <row r="102" spans="1:20" ht="39" customHeight="1">
      <c r="A102" s="36"/>
      <c r="B102" s="24" t="s">
        <v>18</v>
      </c>
      <c r="C102" s="25">
        <v>112</v>
      </c>
      <c r="D102" s="200" t="s">
        <v>301</v>
      </c>
      <c r="E102" s="201"/>
      <c r="F102" s="183" t="s">
        <v>17</v>
      </c>
      <c r="G102" s="190">
        <f>IF(SUM(J104:J107)=0,0,(SUM(L104:L107)*1+SUM(M104:M107)*2+SUM(N104:N107)*3+SUM(O104:O107)*5)/SUM(J104:J107))</f>
        <v>1.5897435897435896</v>
      </c>
      <c r="H102" s="202" t="s">
        <v>9</v>
      </c>
      <c r="I102" s="202" t="s">
        <v>10</v>
      </c>
      <c r="J102" s="192" t="s">
        <v>33</v>
      </c>
      <c r="K102" s="187" t="s">
        <v>32</v>
      </c>
      <c r="L102" s="187"/>
      <c r="M102" s="26">
        <f>R104</f>
        <v>0</v>
      </c>
      <c r="N102" s="188" t="s">
        <v>31</v>
      </c>
      <c r="O102" s="189"/>
      <c r="P102" s="27">
        <f>IF(OR(P104="Disq",P105="Disq",P106="Disq",P107="Disq",R104="HC"),"Disq",IF(OR(P104="Abd",P105="Abd",P106="Abd",P107="Abd"),"Abd",SUM(I104:I107)+M102))</f>
        <v>62</v>
      </c>
      <c r="Q102" s="1"/>
      <c r="T102" s="182">
        <f>P102</f>
        <v>62</v>
      </c>
    </row>
    <row r="103" spans="1:20" ht="14.25" customHeight="1">
      <c r="A103" s="36"/>
      <c r="B103" s="204">
        <v>15</v>
      </c>
      <c r="C103" s="28" t="s">
        <v>304</v>
      </c>
      <c r="D103" s="206" t="s">
        <v>110</v>
      </c>
      <c r="E103" s="207"/>
      <c r="F103" s="184"/>
      <c r="G103" s="191"/>
      <c r="H103" s="203"/>
      <c r="I103" s="203"/>
      <c r="J103" s="193"/>
      <c r="K103" s="29" t="s">
        <v>2</v>
      </c>
      <c r="L103" s="29" t="s">
        <v>3</v>
      </c>
      <c r="M103" s="29" t="s">
        <v>4</v>
      </c>
      <c r="N103" s="29" t="s">
        <v>5</v>
      </c>
      <c r="O103" s="29" t="s">
        <v>6</v>
      </c>
      <c r="P103" s="29" t="s">
        <v>7</v>
      </c>
      <c r="Q103" s="1"/>
      <c r="T103" s="182"/>
    </row>
    <row r="104" spans="1:23" ht="14.25" customHeight="1">
      <c r="A104" s="36"/>
      <c r="B104" s="205"/>
      <c r="C104" s="28" t="s">
        <v>41</v>
      </c>
      <c r="D104" s="207"/>
      <c r="E104" s="207"/>
      <c r="F104" s="30" t="s">
        <v>11</v>
      </c>
      <c r="G104" s="40">
        <v>0.3861111111111111</v>
      </c>
      <c r="H104" s="31" t="s">
        <v>14</v>
      </c>
      <c r="I104" s="32">
        <f>IF(OR(P104="Disq",P104="Abd"),P104,(L104*1)+(M104*2)+(N104*3)+(O104*5)+P104)</f>
        <v>20</v>
      </c>
      <c r="J104" s="31">
        <f>SUM(K104:O104)</f>
        <v>13</v>
      </c>
      <c r="K104" s="5">
        <v>2</v>
      </c>
      <c r="L104" s="6">
        <v>5</v>
      </c>
      <c r="M104" s="6">
        <v>3</v>
      </c>
      <c r="N104" s="6">
        <v>3</v>
      </c>
      <c r="O104" s="6"/>
      <c r="P104" s="7"/>
      <c r="Q104" s="1"/>
      <c r="R104" s="2">
        <f>IF(G106&gt;$O$2,"HC",0)</f>
        <v>0</v>
      </c>
      <c r="T104" s="182"/>
      <c r="U104">
        <f>SUM(K104:K107)</f>
        <v>10</v>
      </c>
      <c r="V104">
        <f>SUM(L104:L107)</f>
        <v>15</v>
      </c>
      <c r="W104">
        <f>SUM(M104:M107)</f>
        <v>5</v>
      </c>
    </row>
    <row r="105" spans="1:20" ht="14.25" customHeight="1">
      <c r="A105" s="36"/>
      <c r="B105" s="33" t="s">
        <v>19</v>
      </c>
      <c r="C105" s="208" t="s">
        <v>84</v>
      </c>
      <c r="D105" s="209"/>
      <c r="E105" s="209"/>
      <c r="F105" s="30" t="s">
        <v>12</v>
      </c>
      <c r="G105" s="40">
        <v>0</v>
      </c>
      <c r="H105" s="30" t="s">
        <v>15</v>
      </c>
      <c r="I105" s="32">
        <f>IF(OR(P105="Disq",P105="Abd"),P105,(L105*1)+(M105*2)+(N105*3)+(O105*5)+P105)</f>
        <v>26</v>
      </c>
      <c r="J105" s="30">
        <f>SUM(K105:O105)</f>
        <v>13</v>
      </c>
      <c r="K105" s="8">
        <v>3</v>
      </c>
      <c r="L105" s="9">
        <v>4</v>
      </c>
      <c r="M105" s="9">
        <v>2</v>
      </c>
      <c r="N105" s="9">
        <v>1</v>
      </c>
      <c r="O105" s="9">
        <v>3</v>
      </c>
      <c r="P105" s="10"/>
      <c r="Q105" s="1"/>
      <c r="R105" s="2"/>
      <c r="T105" s="182"/>
    </row>
    <row r="106" spans="1:20" ht="14.25" customHeight="1">
      <c r="A106" s="36"/>
      <c r="B106" s="197">
        <f>VLOOKUP(B103,Attribution_des_points,2,FALSE)</f>
        <v>1</v>
      </c>
      <c r="C106" s="209"/>
      <c r="D106" s="209"/>
      <c r="E106" s="209"/>
      <c r="F106" s="30" t="s">
        <v>13</v>
      </c>
      <c r="G106" s="41">
        <v>0.6215277777777778</v>
      </c>
      <c r="H106" s="30" t="s">
        <v>16</v>
      </c>
      <c r="I106" s="32">
        <f>IF(OR(P106="Disq",P106="Abd"),P106,(L106*1)+(M106*2)+(N106*3)+(O106*5)+P106)</f>
        <v>16</v>
      </c>
      <c r="J106" s="30">
        <f>SUM(K106:O106)</f>
        <v>13</v>
      </c>
      <c r="K106" s="8">
        <v>5</v>
      </c>
      <c r="L106" s="9">
        <v>6</v>
      </c>
      <c r="M106" s="9">
        <v>0</v>
      </c>
      <c r="N106" s="9">
        <v>0</v>
      </c>
      <c r="O106" s="9">
        <v>2</v>
      </c>
      <c r="P106" s="10"/>
      <c r="Q106" s="1"/>
      <c r="T106" s="182"/>
    </row>
    <row r="107" spans="1:20" ht="14.25" customHeight="1">
      <c r="A107" s="36"/>
      <c r="B107" s="199"/>
      <c r="C107" s="210"/>
      <c r="D107" s="210"/>
      <c r="E107" s="210"/>
      <c r="F107" s="34" t="s">
        <v>27</v>
      </c>
      <c r="G107" s="42">
        <f>IF(G106=0,0,G106-G104)</f>
        <v>0.23541666666666666</v>
      </c>
      <c r="H107" s="35" t="s">
        <v>25</v>
      </c>
      <c r="I107" s="32">
        <f>IF(OR(P107="Disq",P107="Abd"),P107,(L107*1)+(M107*2)+(N107*3)+(O107*5)+P107)</f>
        <v>0</v>
      </c>
      <c r="J107" s="30">
        <f>SUM(K107:O107)</f>
        <v>0</v>
      </c>
      <c r="K107" s="11"/>
      <c r="L107" s="12"/>
      <c r="M107" s="12"/>
      <c r="N107" s="12"/>
      <c r="O107" s="12"/>
      <c r="P107" s="13"/>
      <c r="Q107" s="1"/>
      <c r="T107" s="182"/>
    </row>
    <row r="108" spans="1:20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1"/>
      <c r="T108" s="182"/>
    </row>
    <row r="109" spans="1:20" ht="39" customHeight="1">
      <c r="A109" s="36"/>
      <c r="B109" s="24" t="s">
        <v>18</v>
      </c>
      <c r="C109" s="25">
        <v>107</v>
      </c>
      <c r="D109" s="200" t="s">
        <v>320</v>
      </c>
      <c r="E109" s="201"/>
      <c r="F109" s="183" t="s">
        <v>17</v>
      </c>
      <c r="G109" s="190">
        <f>IF(SUM(J111:J114)=0,0,(SUM(L111:L114)*1+SUM(M111:M114)*2+SUM(N111:N114)*3+SUM(O111:O114)*5)/SUM(J111:J114))</f>
        <v>1.6923076923076923</v>
      </c>
      <c r="H109" s="202" t="s">
        <v>9</v>
      </c>
      <c r="I109" s="202" t="s">
        <v>10</v>
      </c>
      <c r="J109" s="192" t="s">
        <v>33</v>
      </c>
      <c r="K109" s="187" t="s">
        <v>32</v>
      </c>
      <c r="L109" s="187"/>
      <c r="M109" s="26">
        <f>R111</f>
        <v>0</v>
      </c>
      <c r="N109" s="188" t="s">
        <v>31</v>
      </c>
      <c r="O109" s="189"/>
      <c r="P109" s="27">
        <f>IF(OR(P111="Disq",P112="Disq",P113="Disq",P114="Disq",R111="HC"),"Disq",IF(OR(P111="Abd",P112="Abd",P113="Abd",P114="Abd"),"Abd",SUM(I111:I114)+M109))</f>
        <v>66</v>
      </c>
      <c r="Q109" s="1"/>
      <c r="T109" s="182">
        <f>P109</f>
        <v>66</v>
      </c>
    </row>
    <row r="110" spans="1:20" ht="14.25" customHeight="1">
      <c r="A110" s="36"/>
      <c r="B110" s="204">
        <v>16</v>
      </c>
      <c r="C110" s="28">
        <v>145085</v>
      </c>
      <c r="D110" s="206" t="s">
        <v>321</v>
      </c>
      <c r="E110" s="207"/>
      <c r="F110" s="184"/>
      <c r="G110" s="191"/>
      <c r="H110" s="203"/>
      <c r="I110" s="203"/>
      <c r="J110" s="193"/>
      <c r="K110" s="29" t="s">
        <v>2</v>
      </c>
      <c r="L110" s="29" t="s">
        <v>3</v>
      </c>
      <c r="M110" s="29" t="s">
        <v>4</v>
      </c>
      <c r="N110" s="29" t="s">
        <v>5</v>
      </c>
      <c r="O110" s="29" t="s">
        <v>6</v>
      </c>
      <c r="P110" s="29" t="s">
        <v>7</v>
      </c>
      <c r="Q110" s="1"/>
      <c r="T110" s="182"/>
    </row>
    <row r="111" spans="1:23" ht="14.25" customHeight="1">
      <c r="A111" s="36"/>
      <c r="B111" s="205"/>
      <c r="C111" s="28" t="s">
        <v>74</v>
      </c>
      <c r="D111" s="207"/>
      <c r="E111" s="207"/>
      <c r="F111" s="30" t="s">
        <v>11</v>
      </c>
      <c r="G111" s="40">
        <v>0.41875</v>
      </c>
      <c r="H111" s="31" t="s">
        <v>14</v>
      </c>
      <c r="I111" s="32">
        <f>IF(OR(P111="Disq",P111="Abd"),P111,(L111*1)+(M111*2)+(N111*3)+(O111*5)+P111)</f>
        <v>19</v>
      </c>
      <c r="J111" s="31">
        <f>SUM(K111:O111)</f>
        <v>13</v>
      </c>
      <c r="K111" s="5">
        <v>3</v>
      </c>
      <c r="L111" s="6">
        <v>5</v>
      </c>
      <c r="M111" s="6">
        <v>1</v>
      </c>
      <c r="N111" s="6">
        <v>4</v>
      </c>
      <c r="O111" s="6"/>
      <c r="P111" s="7"/>
      <c r="Q111" s="1"/>
      <c r="R111" s="2">
        <f>IF(G113&gt;$O$2,"HC",0)</f>
        <v>0</v>
      </c>
      <c r="T111" s="182"/>
      <c r="U111">
        <f>SUM(K111:K114)</f>
        <v>11</v>
      </c>
      <c r="V111">
        <f>SUM(L111:L114)</f>
        <v>9</v>
      </c>
      <c r="W111">
        <f>SUM(M111:M114)</f>
        <v>6</v>
      </c>
    </row>
    <row r="112" spans="1:20" ht="14.25" customHeight="1">
      <c r="A112" s="36"/>
      <c r="B112" s="33" t="s">
        <v>19</v>
      </c>
      <c r="C112" s="208" t="s">
        <v>322</v>
      </c>
      <c r="D112" s="209"/>
      <c r="E112" s="209"/>
      <c r="F112" s="30" t="s">
        <v>12</v>
      </c>
      <c r="G112" s="40">
        <v>0</v>
      </c>
      <c r="H112" s="30" t="s">
        <v>15</v>
      </c>
      <c r="I112" s="32">
        <f>IF(OR(P112="Disq",P112="Abd"),P112,(L112*1)+(M112*2)+(N112*3)+(O112*5)+P112)</f>
        <v>22</v>
      </c>
      <c r="J112" s="30">
        <f>SUM(K112:O112)</f>
        <v>13</v>
      </c>
      <c r="K112" s="8">
        <v>5</v>
      </c>
      <c r="L112" s="9">
        <v>1</v>
      </c>
      <c r="M112" s="9">
        <v>2</v>
      </c>
      <c r="N112" s="9">
        <v>4</v>
      </c>
      <c r="O112" s="9">
        <v>1</v>
      </c>
      <c r="P112" s="10"/>
      <c r="Q112" s="1"/>
      <c r="R112" s="2"/>
      <c r="T112" s="182"/>
    </row>
    <row r="113" spans="1:20" ht="14.25" customHeight="1">
      <c r="A113" s="36"/>
      <c r="B113" s="197">
        <f>VLOOKUP(B110,Attribution_des_points,2,FALSE)</f>
        <v>0</v>
      </c>
      <c r="C113" s="209"/>
      <c r="D113" s="209"/>
      <c r="E113" s="209"/>
      <c r="F113" s="30" t="s">
        <v>13</v>
      </c>
      <c r="G113" s="41">
        <v>0.6222222222222222</v>
      </c>
      <c r="H113" s="30" t="s">
        <v>16</v>
      </c>
      <c r="I113" s="32">
        <f>IF(OR(P113="Disq",P113="Abd"),P113,(L113*1)+(M113*2)+(N113*3)+(O113*5)+P113)</f>
        <v>25</v>
      </c>
      <c r="J113" s="30">
        <f>SUM(K113:O113)</f>
        <v>13</v>
      </c>
      <c r="K113" s="8">
        <v>3</v>
      </c>
      <c r="L113" s="9">
        <v>3</v>
      </c>
      <c r="M113" s="9">
        <v>3</v>
      </c>
      <c r="N113" s="9">
        <v>2</v>
      </c>
      <c r="O113" s="9">
        <v>2</v>
      </c>
      <c r="P113" s="10"/>
      <c r="Q113" s="1"/>
      <c r="T113" s="182"/>
    </row>
    <row r="114" spans="1:20" ht="14.25" customHeight="1">
      <c r="A114" s="36"/>
      <c r="B114" s="199"/>
      <c r="C114" s="210"/>
      <c r="D114" s="210"/>
      <c r="E114" s="210"/>
      <c r="F114" s="34" t="s">
        <v>27</v>
      </c>
      <c r="G114" s="42">
        <f>IF(G113=0,0,G113-G111)</f>
        <v>0.20347222222222222</v>
      </c>
      <c r="H114" s="35" t="s">
        <v>25</v>
      </c>
      <c r="I114" s="32">
        <f>IF(OR(P114="Disq",P114="Abd"),P114,(L114*1)+(M114*2)+(N114*3)+(O114*5)+P114)</f>
        <v>0</v>
      </c>
      <c r="J114" s="30">
        <f>SUM(K114:O114)</f>
        <v>0</v>
      </c>
      <c r="K114" s="11"/>
      <c r="L114" s="12"/>
      <c r="M114" s="12"/>
      <c r="N114" s="12"/>
      <c r="O114" s="12"/>
      <c r="P114" s="13"/>
      <c r="Q114" s="1"/>
      <c r="T114" s="182"/>
    </row>
    <row r="115" spans="1:20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1"/>
      <c r="T115" s="182"/>
    </row>
    <row r="116" spans="1:20" ht="39" customHeight="1">
      <c r="A116" s="36"/>
      <c r="B116" s="24" t="s">
        <v>18</v>
      </c>
      <c r="C116" s="25">
        <v>105</v>
      </c>
      <c r="D116" s="200" t="s">
        <v>117</v>
      </c>
      <c r="E116" s="201"/>
      <c r="F116" s="183" t="s">
        <v>17</v>
      </c>
      <c r="G116" s="190">
        <f>IF(SUM(J118:J121)=0,0,(SUM(L118:L121)*1+SUM(M118:M121)*2+SUM(N118:N121)*3+SUM(O118:O121)*5)/SUM(J118:J121))</f>
        <v>1.7435897435897436</v>
      </c>
      <c r="H116" s="202" t="s">
        <v>9</v>
      </c>
      <c r="I116" s="202" t="s">
        <v>10</v>
      </c>
      <c r="J116" s="192" t="s">
        <v>33</v>
      </c>
      <c r="K116" s="187" t="s">
        <v>32</v>
      </c>
      <c r="L116" s="187"/>
      <c r="M116" s="26">
        <f>R118</f>
        <v>0</v>
      </c>
      <c r="N116" s="188" t="s">
        <v>31</v>
      </c>
      <c r="O116" s="189"/>
      <c r="P116" s="27">
        <f>IF(OR(P118="Disq",P119="Disq",P120="Disq",P121="Disq",R118="HC"),"Disq",IF(OR(P118="Abd",P119="Abd",P120="Abd",P121="Abd"),"Abd",SUM(I118:I121)+M116))</f>
        <v>68</v>
      </c>
      <c r="Q116" s="1"/>
      <c r="T116" s="182">
        <f>P116</f>
        <v>68</v>
      </c>
    </row>
    <row r="117" spans="1:20" ht="14.25" customHeight="1">
      <c r="A117" s="36"/>
      <c r="B117" s="204">
        <v>17</v>
      </c>
      <c r="C117" s="28" t="s">
        <v>184</v>
      </c>
      <c r="D117" s="206" t="s">
        <v>54</v>
      </c>
      <c r="E117" s="207"/>
      <c r="F117" s="184"/>
      <c r="G117" s="191"/>
      <c r="H117" s="203"/>
      <c r="I117" s="203"/>
      <c r="J117" s="193"/>
      <c r="K117" s="29" t="s">
        <v>2</v>
      </c>
      <c r="L117" s="29" t="s">
        <v>3</v>
      </c>
      <c r="M117" s="29" t="s">
        <v>4</v>
      </c>
      <c r="N117" s="29" t="s">
        <v>5</v>
      </c>
      <c r="O117" s="29" t="s">
        <v>6</v>
      </c>
      <c r="P117" s="29" t="s">
        <v>7</v>
      </c>
      <c r="Q117" s="1"/>
      <c r="T117" s="182"/>
    </row>
    <row r="118" spans="1:23" ht="14.25" customHeight="1">
      <c r="A118" s="36"/>
      <c r="B118" s="205"/>
      <c r="C118" s="28" t="s">
        <v>41</v>
      </c>
      <c r="D118" s="207"/>
      <c r="E118" s="207"/>
      <c r="F118" s="30" t="s">
        <v>11</v>
      </c>
      <c r="G118" s="40">
        <v>0.3902777777777778</v>
      </c>
      <c r="H118" s="31" t="s">
        <v>14</v>
      </c>
      <c r="I118" s="32">
        <f>IF(OR(P118="Disq",P118="Abd"),P118,(L118*1)+(M118*2)+(N118*3)+(O118*5)+P118)</f>
        <v>25</v>
      </c>
      <c r="J118" s="31">
        <f>SUM(K118:O118)</f>
        <v>13</v>
      </c>
      <c r="K118" s="5">
        <v>4</v>
      </c>
      <c r="L118" s="6">
        <v>2</v>
      </c>
      <c r="M118" s="6">
        <v>2</v>
      </c>
      <c r="N118" s="6">
        <v>3</v>
      </c>
      <c r="O118" s="6">
        <v>2</v>
      </c>
      <c r="P118" s="7"/>
      <c r="Q118" s="1"/>
      <c r="R118" s="2">
        <f>IF(G120&gt;$O$2,"HC",0)</f>
        <v>0</v>
      </c>
      <c r="T118" s="182"/>
      <c r="U118">
        <f>SUM(K118:K121)</f>
        <v>14</v>
      </c>
      <c r="V118">
        <f>SUM(L118:L121)</f>
        <v>9</v>
      </c>
      <c r="W118">
        <f>SUM(M118:M121)</f>
        <v>3</v>
      </c>
    </row>
    <row r="119" spans="1:20" ht="14.25" customHeight="1">
      <c r="A119" s="36"/>
      <c r="B119" s="33" t="s">
        <v>19</v>
      </c>
      <c r="C119" s="208" t="s">
        <v>49</v>
      </c>
      <c r="D119" s="209"/>
      <c r="E119" s="209"/>
      <c r="F119" s="30" t="s">
        <v>12</v>
      </c>
      <c r="G119" s="40">
        <v>0</v>
      </c>
      <c r="H119" s="30" t="s">
        <v>15</v>
      </c>
      <c r="I119" s="32">
        <f>IF(OR(P119="Disq",P119="Abd"),P119,(L119*1)+(M119*2)+(N119*3)+(O119*5)+P119)</f>
        <v>20</v>
      </c>
      <c r="J119" s="30">
        <f>SUM(K119:O119)</f>
        <v>13</v>
      </c>
      <c r="K119" s="8">
        <v>6</v>
      </c>
      <c r="L119" s="9">
        <v>2</v>
      </c>
      <c r="M119" s="9">
        <v>1</v>
      </c>
      <c r="N119" s="9">
        <v>2</v>
      </c>
      <c r="O119" s="9">
        <v>2</v>
      </c>
      <c r="P119" s="10"/>
      <c r="Q119" s="1"/>
      <c r="R119" s="2"/>
      <c r="T119" s="182"/>
    </row>
    <row r="120" spans="1:20" ht="14.25" customHeight="1">
      <c r="A120" s="36"/>
      <c r="B120" s="197">
        <f>VLOOKUP(B117,Attribution_des_points,2,FALSE)</f>
        <v>0</v>
      </c>
      <c r="C120" s="209"/>
      <c r="D120" s="209"/>
      <c r="E120" s="209"/>
      <c r="F120" s="30" t="s">
        <v>13</v>
      </c>
      <c r="G120" s="41">
        <v>0.6305555555555555</v>
      </c>
      <c r="H120" s="30" t="s">
        <v>16</v>
      </c>
      <c r="I120" s="32">
        <f>IF(OR(P120="Disq",P120="Abd"),P120,(L120*1)+(M120*2)+(N120*3)+(O120*5)+P120)</f>
        <v>23</v>
      </c>
      <c r="J120" s="30">
        <f>SUM(K120:O120)</f>
        <v>13</v>
      </c>
      <c r="K120" s="8">
        <v>4</v>
      </c>
      <c r="L120" s="9">
        <v>5</v>
      </c>
      <c r="M120" s="9">
        <v>0</v>
      </c>
      <c r="N120" s="9">
        <v>1</v>
      </c>
      <c r="O120" s="9">
        <v>3</v>
      </c>
      <c r="P120" s="10">
        <v>0</v>
      </c>
      <c r="Q120" s="1"/>
      <c r="T120" s="182"/>
    </row>
    <row r="121" spans="1:20" ht="14.25" customHeight="1">
      <c r="A121" s="36"/>
      <c r="B121" s="199"/>
      <c r="C121" s="210"/>
      <c r="D121" s="210"/>
      <c r="E121" s="210"/>
      <c r="F121" s="34" t="s">
        <v>27</v>
      </c>
      <c r="G121" s="42">
        <f>IF(G120=0,0,G120-G118)</f>
        <v>0.24027777777777776</v>
      </c>
      <c r="H121" s="35" t="s">
        <v>25</v>
      </c>
      <c r="I121" s="32">
        <f>IF(OR(P121="Disq",P121="Abd"),P121,(L121*1)+(M121*2)+(N121*3)+(O121*5)+P121)</f>
        <v>0</v>
      </c>
      <c r="J121" s="30">
        <f>SUM(K121:O121)</f>
        <v>0</v>
      </c>
      <c r="K121" s="11"/>
      <c r="L121" s="12"/>
      <c r="M121" s="12"/>
      <c r="N121" s="12"/>
      <c r="O121" s="12"/>
      <c r="P121" s="13"/>
      <c r="Q121" s="1"/>
      <c r="T121" s="182"/>
    </row>
    <row r="122" spans="1:20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1"/>
      <c r="T122" s="182"/>
    </row>
    <row r="123" spans="1:20" ht="39" customHeight="1">
      <c r="A123" s="36"/>
      <c r="B123" s="24" t="s">
        <v>18</v>
      </c>
      <c r="C123" s="25">
        <v>117</v>
      </c>
      <c r="D123" s="200" t="s">
        <v>339</v>
      </c>
      <c r="E123" s="201"/>
      <c r="F123" s="183" t="s">
        <v>17</v>
      </c>
      <c r="G123" s="190">
        <f>IF(SUM(J125:J128)=0,0,(SUM(L125:L128)*1+SUM(M125:M128)*2+SUM(N125:N128)*3+SUM(O125:O128)*5)/SUM(J125:J128))</f>
        <v>1.8205128205128205</v>
      </c>
      <c r="H123" s="202" t="s">
        <v>9</v>
      </c>
      <c r="I123" s="202" t="s">
        <v>10</v>
      </c>
      <c r="J123" s="192" t="s">
        <v>33</v>
      </c>
      <c r="K123" s="187" t="s">
        <v>32</v>
      </c>
      <c r="L123" s="187"/>
      <c r="M123" s="26">
        <f>R125</f>
        <v>0</v>
      </c>
      <c r="N123" s="188" t="s">
        <v>31</v>
      </c>
      <c r="O123" s="189"/>
      <c r="P123" s="27">
        <f>IF(OR(P125="Disq",P126="Disq",P127="Disq",P128="Disq",R125="HC"),"Disq",IF(OR(P125="Abd",P126="Abd",P127="Abd",P128="Abd"),"Abd",SUM(I125:I128)+M123))</f>
        <v>71</v>
      </c>
      <c r="Q123" s="1"/>
      <c r="T123" s="182">
        <f>P123</f>
        <v>71</v>
      </c>
    </row>
    <row r="124" spans="1:20" ht="14.25" customHeight="1">
      <c r="A124" s="36"/>
      <c r="B124" s="204">
        <v>18</v>
      </c>
      <c r="C124" s="28" t="s">
        <v>340</v>
      </c>
      <c r="D124" s="206" t="s">
        <v>276</v>
      </c>
      <c r="E124" s="207"/>
      <c r="F124" s="184"/>
      <c r="G124" s="191"/>
      <c r="H124" s="203"/>
      <c r="I124" s="203"/>
      <c r="J124" s="193"/>
      <c r="K124" s="29" t="s">
        <v>2</v>
      </c>
      <c r="L124" s="29" t="s">
        <v>3</v>
      </c>
      <c r="M124" s="29" t="s">
        <v>4</v>
      </c>
      <c r="N124" s="29" t="s">
        <v>5</v>
      </c>
      <c r="O124" s="29" t="s">
        <v>6</v>
      </c>
      <c r="P124" s="29" t="s">
        <v>7</v>
      </c>
      <c r="Q124" s="1"/>
      <c r="T124" s="182"/>
    </row>
    <row r="125" spans="1:23" ht="14.25" customHeight="1">
      <c r="A125" s="36"/>
      <c r="B125" s="205"/>
      <c r="C125" s="28" t="s">
        <v>71</v>
      </c>
      <c r="D125" s="207"/>
      <c r="E125" s="207"/>
      <c r="F125" s="30" t="s">
        <v>11</v>
      </c>
      <c r="G125" s="40">
        <v>0.40625</v>
      </c>
      <c r="H125" s="31" t="s">
        <v>14</v>
      </c>
      <c r="I125" s="32">
        <f>IF(OR(P125="Disq",P125="Abd"),P125,(L125*1)+(M125*2)+(N125*3)+(O125*5)+P125)</f>
        <v>30</v>
      </c>
      <c r="J125" s="31">
        <f>SUM(K125:O125)</f>
        <v>13</v>
      </c>
      <c r="K125" s="5">
        <v>2</v>
      </c>
      <c r="L125" s="6">
        <v>1</v>
      </c>
      <c r="M125" s="6">
        <v>3</v>
      </c>
      <c r="N125" s="6">
        <v>6</v>
      </c>
      <c r="O125" s="6">
        <v>1</v>
      </c>
      <c r="P125" s="7"/>
      <c r="Q125" s="1"/>
      <c r="R125" s="2">
        <f>IF(G127&gt;$O$2,"HC",0)</f>
        <v>0</v>
      </c>
      <c r="T125" s="182"/>
      <c r="U125">
        <f>SUM(K125:K128)</f>
        <v>10</v>
      </c>
      <c r="V125">
        <f>SUM(L125:L128)</f>
        <v>7</v>
      </c>
      <c r="W125">
        <f>SUM(M125:M128)</f>
        <v>10</v>
      </c>
    </row>
    <row r="126" spans="1:20" ht="14.25" customHeight="1">
      <c r="A126" s="36"/>
      <c r="B126" s="33" t="s">
        <v>19</v>
      </c>
      <c r="C126" s="208" t="s">
        <v>87</v>
      </c>
      <c r="D126" s="209"/>
      <c r="E126" s="209"/>
      <c r="F126" s="30" t="s">
        <v>12</v>
      </c>
      <c r="G126" s="40">
        <v>0</v>
      </c>
      <c r="H126" s="30" t="s">
        <v>15</v>
      </c>
      <c r="I126" s="32">
        <f>IF(OR(P126="Disq",P126="Abd"),P126,(L126*1)+(M126*2)+(N126*3)+(O126*5)+P126)</f>
        <v>14</v>
      </c>
      <c r="J126" s="30">
        <f>SUM(K126:O126)</f>
        <v>13</v>
      </c>
      <c r="K126" s="8">
        <v>6</v>
      </c>
      <c r="L126" s="9">
        <v>3</v>
      </c>
      <c r="M126" s="9">
        <v>3</v>
      </c>
      <c r="N126" s="9">
        <v>0</v>
      </c>
      <c r="O126" s="9">
        <v>1</v>
      </c>
      <c r="P126" s="10"/>
      <c r="Q126" s="1"/>
      <c r="R126" s="2"/>
      <c r="T126" s="182"/>
    </row>
    <row r="127" spans="1:20" ht="14.25" customHeight="1">
      <c r="A127" s="36"/>
      <c r="B127" s="197">
        <f>VLOOKUP(B124,Attribution_des_points,2,FALSE)</f>
        <v>0</v>
      </c>
      <c r="C127" s="209"/>
      <c r="D127" s="209"/>
      <c r="E127" s="209"/>
      <c r="F127" s="30" t="s">
        <v>13</v>
      </c>
      <c r="G127" s="41">
        <v>0.5777777777777778</v>
      </c>
      <c r="H127" s="30" t="s">
        <v>16</v>
      </c>
      <c r="I127" s="32">
        <f>IF(OR(P127="Disq",P127="Abd"),P127,(L127*1)+(M127*2)+(N127*3)+(O127*5)+P127)</f>
        <v>27</v>
      </c>
      <c r="J127" s="30">
        <f>SUM(K127:O127)</f>
        <v>13</v>
      </c>
      <c r="K127" s="8">
        <v>2</v>
      </c>
      <c r="L127" s="9">
        <v>3</v>
      </c>
      <c r="M127" s="9">
        <v>4</v>
      </c>
      <c r="N127" s="9">
        <v>2</v>
      </c>
      <c r="O127" s="9">
        <v>2</v>
      </c>
      <c r="P127" s="10"/>
      <c r="Q127" s="1"/>
      <c r="T127" s="182"/>
    </row>
    <row r="128" spans="1:20" ht="14.25" customHeight="1">
      <c r="A128" s="36"/>
      <c r="B128" s="199"/>
      <c r="C128" s="210"/>
      <c r="D128" s="210"/>
      <c r="E128" s="210"/>
      <c r="F128" s="34" t="s">
        <v>27</v>
      </c>
      <c r="G128" s="42">
        <f>IF(G127=0,0,G127-G125)</f>
        <v>0.17152777777777783</v>
      </c>
      <c r="H128" s="35" t="s">
        <v>25</v>
      </c>
      <c r="I128" s="32">
        <f>IF(OR(P128="Disq",P128="Abd"),P128,(L128*1)+(M128*2)+(N128*3)+(O128*5)+P128)</f>
        <v>0</v>
      </c>
      <c r="J128" s="30">
        <f>SUM(K128:O128)</f>
        <v>0</v>
      </c>
      <c r="K128" s="11"/>
      <c r="L128" s="12"/>
      <c r="M128" s="12"/>
      <c r="N128" s="12"/>
      <c r="O128" s="12"/>
      <c r="P128" s="13"/>
      <c r="Q128" s="1"/>
      <c r="T128" s="182"/>
    </row>
    <row r="129" spans="1:20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1"/>
      <c r="T129" s="182"/>
    </row>
    <row r="130" spans="1:20" ht="39" customHeight="1">
      <c r="A130" s="36"/>
      <c r="B130" s="24" t="s">
        <v>18</v>
      </c>
      <c r="C130" s="25">
        <v>122</v>
      </c>
      <c r="D130" s="200" t="s">
        <v>105</v>
      </c>
      <c r="E130" s="201"/>
      <c r="F130" s="183" t="s">
        <v>17</v>
      </c>
      <c r="G130" s="190">
        <f>IF(SUM(J132:J135)=0,0,(SUM(L132:L135)*1+SUM(M132:M135)*2+SUM(N132:N135)*3+SUM(O132:O135)*5)/SUM(J132:J135))</f>
        <v>1.9230769230769231</v>
      </c>
      <c r="H130" s="202" t="s">
        <v>9</v>
      </c>
      <c r="I130" s="202" t="s">
        <v>10</v>
      </c>
      <c r="J130" s="192" t="s">
        <v>33</v>
      </c>
      <c r="K130" s="187" t="s">
        <v>32</v>
      </c>
      <c r="L130" s="187"/>
      <c r="M130" s="26">
        <f>R132</f>
        <v>0</v>
      </c>
      <c r="N130" s="188" t="s">
        <v>31</v>
      </c>
      <c r="O130" s="189"/>
      <c r="P130" s="27">
        <f>IF(OR(P132="Disq",P133="Disq",P134="Disq",P135="Disq",R132="HC"),"Disq",IF(OR(P132="Abd",P133="Abd",P134="Abd",P135="Abd"),"Abd",SUM(I132:I135)+M130))</f>
        <v>75</v>
      </c>
      <c r="Q130" s="1"/>
      <c r="T130" s="182">
        <f>P130</f>
        <v>75</v>
      </c>
    </row>
    <row r="131" spans="1:20" ht="14.25" customHeight="1">
      <c r="A131" s="36"/>
      <c r="B131" s="204">
        <v>19</v>
      </c>
      <c r="C131" s="28" t="s">
        <v>177</v>
      </c>
      <c r="D131" s="206" t="s">
        <v>106</v>
      </c>
      <c r="E131" s="207"/>
      <c r="F131" s="184"/>
      <c r="G131" s="191"/>
      <c r="H131" s="203"/>
      <c r="I131" s="203"/>
      <c r="J131" s="193"/>
      <c r="K131" s="29" t="s">
        <v>2</v>
      </c>
      <c r="L131" s="29" t="s">
        <v>3</v>
      </c>
      <c r="M131" s="29" t="s">
        <v>4</v>
      </c>
      <c r="N131" s="29" t="s">
        <v>5</v>
      </c>
      <c r="O131" s="29" t="s">
        <v>6</v>
      </c>
      <c r="P131" s="29" t="s">
        <v>7</v>
      </c>
      <c r="Q131" s="1"/>
      <c r="T131" s="182"/>
    </row>
    <row r="132" spans="1:23" ht="14.25" customHeight="1">
      <c r="A132" s="36"/>
      <c r="B132" s="205"/>
      <c r="C132" s="28" t="s">
        <v>71</v>
      </c>
      <c r="D132" s="207"/>
      <c r="E132" s="207"/>
      <c r="F132" s="30" t="s">
        <v>11</v>
      </c>
      <c r="G132" s="40">
        <v>0.41180555555555554</v>
      </c>
      <c r="H132" s="31" t="s">
        <v>14</v>
      </c>
      <c r="I132" s="32">
        <f>IF(OR(P132="Disq",P132="Abd"),P132,(L132*1)+(M132*2)+(N132*3)+(O132*5)+P132)</f>
        <v>28</v>
      </c>
      <c r="J132" s="31">
        <f>SUM(K132:O132)</f>
        <v>13</v>
      </c>
      <c r="K132" s="5">
        <v>1</v>
      </c>
      <c r="L132" s="6">
        <v>3</v>
      </c>
      <c r="M132" s="6">
        <v>4</v>
      </c>
      <c r="N132" s="6">
        <v>4</v>
      </c>
      <c r="O132" s="6">
        <v>1</v>
      </c>
      <c r="P132" s="7"/>
      <c r="Q132" s="1"/>
      <c r="R132" s="2">
        <f>IF(G134&gt;$O$2,"HC",0)</f>
        <v>0</v>
      </c>
      <c r="T132" s="182"/>
      <c r="U132">
        <f>SUM(K132:K135)</f>
        <v>6</v>
      </c>
      <c r="V132">
        <f>SUM(L132:L135)</f>
        <v>11</v>
      </c>
      <c r="W132">
        <f>SUM(M132:M135)</f>
        <v>10</v>
      </c>
    </row>
    <row r="133" spans="1:20" ht="14.25" customHeight="1">
      <c r="A133" s="36"/>
      <c r="B133" s="33" t="s">
        <v>19</v>
      </c>
      <c r="C133" s="208" t="s">
        <v>250</v>
      </c>
      <c r="D133" s="209"/>
      <c r="E133" s="209"/>
      <c r="F133" s="30" t="s">
        <v>12</v>
      </c>
      <c r="G133" s="40">
        <v>0</v>
      </c>
      <c r="H133" s="30" t="s">
        <v>15</v>
      </c>
      <c r="I133" s="32">
        <f>IF(OR(P133="Disq",P133="Abd"),P133,(L133*1)+(M133*2)+(N133*3)+(O133*5)+P133)</f>
        <v>26</v>
      </c>
      <c r="J133" s="30">
        <f>SUM(K133:O133)</f>
        <v>13</v>
      </c>
      <c r="K133" s="8">
        <v>3</v>
      </c>
      <c r="L133" s="9">
        <v>3</v>
      </c>
      <c r="M133" s="9">
        <v>2</v>
      </c>
      <c r="N133" s="9">
        <v>3</v>
      </c>
      <c r="O133" s="9">
        <v>2</v>
      </c>
      <c r="P133" s="10"/>
      <c r="Q133" s="1"/>
      <c r="R133" s="2"/>
      <c r="T133" s="182"/>
    </row>
    <row r="134" spans="1:20" ht="14.25" customHeight="1">
      <c r="A134" s="36"/>
      <c r="B134" s="197">
        <f>VLOOKUP(B131,Attribution_des_points,2,FALSE)</f>
        <v>0</v>
      </c>
      <c r="C134" s="209"/>
      <c r="D134" s="209"/>
      <c r="E134" s="209"/>
      <c r="F134" s="30" t="s">
        <v>13</v>
      </c>
      <c r="G134" s="41">
        <v>0.6493055555555556</v>
      </c>
      <c r="H134" s="30" t="s">
        <v>16</v>
      </c>
      <c r="I134" s="32">
        <f>IF(OR(P134="Disq",P134="Abd"),P134,(L134*1)+(M134*2)+(N134*3)+(O134*5)+P134)</f>
        <v>21</v>
      </c>
      <c r="J134" s="30">
        <f>SUM(K134:O134)</f>
        <v>13</v>
      </c>
      <c r="K134" s="8">
        <v>2</v>
      </c>
      <c r="L134" s="9">
        <v>5</v>
      </c>
      <c r="M134" s="9">
        <v>4</v>
      </c>
      <c r="N134" s="9">
        <v>1</v>
      </c>
      <c r="O134" s="9">
        <v>1</v>
      </c>
      <c r="P134" s="10"/>
      <c r="Q134" s="1"/>
      <c r="T134" s="182"/>
    </row>
    <row r="135" spans="1:20" ht="14.25" customHeight="1">
      <c r="A135" s="36"/>
      <c r="B135" s="199"/>
      <c r="C135" s="210"/>
      <c r="D135" s="210"/>
      <c r="E135" s="210"/>
      <c r="F135" s="34" t="s">
        <v>27</v>
      </c>
      <c r="G135" s="42">
        <f>IF(G134=0,0,G134-G132)</f>
        <v>0.23750000000000004</v>
      </c>
      <c r="H135" s="35" t="s">
        <v>25</v>
      </c>
      <c r="I135" s="32">
        <f>IF(OR(P135="Disq",P135="Abd"),P135,(L135*1)+(M135*2)+(N135*3)+(O135*5)+P135)</f>
        <v>0</v>
      </c>
      <c r="J135" s="30">
        <f>SUM(K135:O135)</f>
        <v>0</v>
      </c>
      <c r="K135" s="11"/>
      <c r="L135" s="12"/>
      <c r="M135" s="12"/>
      <c r="N135" s="12"/>
      <c r="O135" s="12"/>
      <c r="P135" s="13"/>
      <c r="Q135" s="1"/>
      <c r="T135" s="182"/>
    </row>
    <row r="136" spans="1:20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1"/>
      <c r="T136" s="182"/>
    </row>
    <row r="137" spans="1:20" ht="39" customHeight="1">
      <c r="A137" s="36"/>
      <c r="B137" s="24" t="s">
        <v>18</v>
      </c>
      <c r="C137" s="25">
        <v>106</v>
      </c>
      <c r="D137" s="200" t="s">
        <v>117</v>
      </c>
      <c r="E137" s="201"/>
      <c r="F137" s="183" t="s">
        <v>17</v>
      </c>
      <c r="G137" s="190">
        <f>IF(SUM(J139:J142)=0,0,(SUM(L139:L142)*1+SUM(M139:M142)*2+SUM(N139:N142)*3+SUM(O139:O142)*5)/SUM(J139:J142))</f>
        <v>3.1025641025641026</v>
      </c>
      <c r="H137" s="202" t="s">
        <v>9</v>
      </c>
      <c r="I137" s="202" t="s">
        <v>10</v>
      </c>
      <c r="J137" s="192" t="s">
        <v>33</v>
      </c>
      <c r="K137" s="187" t="s">
        <v>32</v>
      </c>
      <c r="L137" s="187"/>
      <c r="M137" s="26">
        <f>R139</f>
        <v>0</v>
      </c>
      <c r="N137" s="188" t="s">
        <v>31</v>
      </c>
      <c r="O137" s="189"/>
      <c r="P137" s="27">
        <f>IF(OR(P139="Disq",P140="Disq",P141="Disq",P142="Disq",R139="HC"),"Disq",IF(OR(P139="Abd",P140="Abd",P141="Abd",P142="Abd"),"Abd",SUM(I139:I142)+M137))</f>
        <v>121</v>
      </c>
      <c r="Q137" s="1"/>
      <c r="T137" s="182">
        <f>P137</f>
        <v>121</v>
      </c>
    </row>
    <row r="138" spans="1:20" ht="14.25" customHeight="1">
      <c r="A138" s="36"/>
      <c r="B138" s="204">
        <v>20</v>
      </c>
      <c r="C138" s="28" t="s">
        <v>186</v>
      </c>
      <c r="D138" s="206" t="s">
        <v>119</v>
      </c>
      <c r="E138" s="207"/>
      <c r="F138" s="184"/>
      <c r="G138" s="191"/>
      <c r="H138" s="203"/>
      <c r="I138" s="203"/>
      <c r="J138" s="193"/>
      <c r="K138" s="29" t="s">
        <v>2</v>
      </c>
      <c r="L138" s="29" t="s">
        <v>3</v>
      </c>
      <c r="M138" s="29" t="s">
        <v>4</v>
      </c>
      <c r="N138" s="29" t="s">
        <v>5</v>
      </c>
      <c r="O138" s="29" t="s">
        <v>6</v>
      </c>
      <c r="P138" s="29" t="s">
        <v>7</v>
      </c>
      <c r="Q138" s="1"/>
      <c r="T138" s="182"/>
    </row>
    <row r="139" spans="1:23" ht="14.25" customHeight="1">
      <c r="A139" s="36"/>
      <c r="B139" s="205"/>
      <c r="C139" s="28" t="s">
        <v>41</v>
      </c>
      <c r="D139" s="207"/>
      <c r="E139" s="207"/>
      <c r="F139" s="30" t="s">
        <v>11</v>
      </c>
      <c r="G139" s="40">
        <v>0.38958333333333334</v>
      </c>
      <c r="H139" s="31" t="s">
        <v>14</v>
      </c>
      <c r="I139" s="32">
        <f>IF(OR(P139="Disq",P139="Abd"),P139,(L139*1)+(M139*2)+(N139*3)+(O139*5)+P139)</f>
        <v>42</v>
      </c>
      <c r="J139" s="31">
        <f>SUM(K139:O139)</f>
        <v>13</v>
      </c>
      <c r="K139" s="5">
        <v>1</v>
      </c>
      <c r="L139" s="6">
        <v>1</v>
      </c>
      <c r="M139" s="6">
        <v>0</v>
      </c>
      <c r="N139" s="6">
        <v>7</v>
      </c>
      <c r="O139" s="6">
        <v>4</v>
      </c>
      <c r="P139" s="7"/>
      <c r="Q139" s="1"/>
      <c r="R139" s="2">
        <f>IF(G141&gt;$O$2,"HC",0)</f>
        <v>0</v>
      </c>
      <c r="T139" s="182"/>
      <c r="U139">
        <f>SUM(K139:K142)</f>
        <v>5</v>
      </c>
      <c r="V139">
        <f>SUM(L139:L142)</f>
        <v>4</v>
      </c>
      <c r="W139">
        <f>SUM(M139:M142)</f>
        <v>1</v>
      </c>
    </row>
    <row r="140" spans="1:20" ht="14.25" customHeight="1">
      <c r="A140" s="36"/>
      <c r="B140" s="33" t="s">
        <v>19</v>
      </c>
      <c r="C140" s="208" t="s">
        <v>49</v>
      </c>
      <c r="D140" s="209"/>
      <c r="E140" s="209"/>
      <c r="F140" s="30" t="s">
        <v>12</v>
      </c>
      <c r="G140" s="40">
        <v>0</v>
      </c>
      <c r="H140" s="30" t="s">
        <v>15</v>
      </c>
      <c r="I140" s="32">
        <f>IF(OR(P140="Disq",P140="Abd"),P140,(L140*1)+(M140*2)+(N140*3)+(O140*5)+P140)</f>
        <v>33</v>
      </c>
      <c r="J140" s="30">
        <f>SUM(K140:O140)</f>
        <v>13</v>
      </c>
      <c r="K140" s="8">
        <v>3</v>
      </c>
      <c r="L140" s="9">
        <v>2</v>
      </c>
      <c r="M140" s="9">
        <v>1</v>
      </c>
      <c r="N140" s="9">
        <v>3</v>
      </c>
      <c r="O140" s="9">
        <v>4</v>
      </c>
      <c r="P140" s="10"/>
      <c r="Q140" s="1"/>
      <c r="R140" s="2"/>
      <c r="T140" s="182"/>
    </row>
    <row r="141" spans="1:20" ht="14.25" customHeight="1">
      <c r="A141" s="36"/>
      <c r="B141" s="197">
        <f>VLOOKUP(B138,Attribution_des_points,2,FALSE)</f>
        <v>0</v>
      </c>
      <c r="C141" s="209"/>
      <c r="D141" s="209"/>
      <c r="E141" s="209"/>
      <c r="F141" s="30" t="s">
        <v>13</v>
      </c>
      <c r="G141" s="41">
        <v>0.638888888888889</v>
      </c>
      <c r="H141" s="30" t="s">
        <v>16</v>
      </c>
      <c r="I141" s="32">
        <f>IF(OR(P141="Disq",P141="Abd"),P141,(L141*1)+(M141*2)+(N141*3)+(O141*5)+P141)</f>
        <v>46</v>
      </c>
      <c r="J141" s="30">
        <f>SUM(K141:O141)</f>
        <v>13</v>
      </c>
      <c r="K141" s="8">
        <v>1</v>
      </c>
      <c r="L141" s="9">
        <v>1</v>
      </c>
      <c r="M141" s="9">
        <v>0</v>
      </c>
      <c r="N141" s="9">
        <v>5</v>
      </c>
      <c r="O141" s="9">
        <v>6</v>
      </c>
      <c r="P141" s="10"/>
      <c r="Q141" s="1"/>
      <c r="T141" s="182"/>
    </row>
    <row r="142" spans="1:20" ht="14.25" customHeight="1">
      <c r="A142" s="36"/>
      <c r="B142" s="199"/>
      <c r="C142" s="210"/>
      <c r="D142" s="210"/>
      <c r="E142" s="210"/>
      <c r="F142" s="34" t="s">
        <v>27</v>
      </c>
      <c r="G142" s="42">
        <f>IF(G141=0,0,G141-G139)</f>
        <v>0.2493055555555556</v>
      </c>
      <c r="H142" s="35" t="s">
        <v>25</v>
      </c>
      <c r="I142" s="32">
        <f>IF(OR(P142="Disq",P142="Abd"),P142,(L142*1)+(M142*2)+(N142*3)+(O142*5)+P142)</f>
        <v>0</v>
      </c>
      <c r="J142" s="30">
        <f>SUM(K142:O142)</f>
        <v>0</v>
      </c>
      <c r="K142" s="11"/>
      <c r="L142" s="12"/>
      <c r="M142" s="12"/>
      <c r="N142" s="12"/>
      <c r="O142" s="12"/>
      <c r="P142" s="13"/>
      <c r="Q142" s="1"/>
      <c r="T142" s="182"/>
    </row>
    <row r="143" spans="1:20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1"/>
      <c r="T143" s="182"/>
    </row>
    <row r="144" spans="1:20" ht="39" customHeight="1">
      <c r="A144" s="36"/>
      <c r="B144" s="24" t="s">
        <v>18</v>
      </c>
      <c r="C144" s="25">
        <v>102</v>
      </c>
      <c r="D144" s="200" t="s">
        <v>99</v>
      </c>
      <c r="E144" s="201"/>
      <c r="F144" s="183" t="s">
        <v>17</v>
      </c>
      <c r="G144" s="190">
        <f>IF(SUM(J146:J149)=0,0,(SUM(L146:L149)*1+SUM(M146:M149)*2+SUM(N146:N149)*3+SUM(O146:O149)*5)/SUM(J146:J149))</f>
        <v>0</v>
      </c>
      <c r="H144" s="202" t="s">
        <v>9</v>
      </c>
      <c r="I144" s="202" t="s">
        <v>10</v>
      </c>
      <c r="J144" s="192" t="s">
        <v>33</v>
      </c>
      <c r="K144" s="187" t="s">
        <v>32</v>
      </c>
      <c r="L144" s="187"/>
      <c r="M144" s="26">
        <f>R146</f>
        <v>0</v>
      </c>
      <c r="N144" s="188" t="s">
        <v>31</v>
      </c>
      <c r="O144" s="189"/>
      <c r="P144" s="27">
        <f>IF(OR(P146="Disq",P147="Disq",P148="Disq",P149="Disq",R146="HC"),"Disq",IF(OR(P146="Abd",P147="Abd",P148="Abd",P149="Abd"),"Abd",SUM(I146:I149)+M144))</f>
        <v>999</v>
      </c>
      <c r="Q144" s="1"/>
      <c r="T144" s="182">
        <f>P144</f>
        <v>999</v>
      </c>
    </row>
    <row r="145" spans="1:20" ht="14.25" customHeight="1">
      <c r="A145" s="36"/>
      <c r="B145" s="204">
        <v>21</v>
      </c>
      <c r="C145" s="28" t="s">
        <v>175</v>
      </c>
      <c r="D145" s="206" t="s">
        <v>100</v>
      </c>
      <c r="E145" s="207"/>
      <c r="F145" s="184"/>
      <c r="G145" s="191"/>
      <c r="H145" s="203"/>
      <c r="I145" s="203"/>
      <c r="J145" s="193"/>
      <c r="K145" s="29" t="s">
        <v>2</v>
      </c>
      <c r="L145" s="29" t="s">
        <v>3</v>
      </c>
      <c r="M145" s="29" t="s">
        <v>4</v>
      </c>
      <c r="N145" s="29" t="s">
        <v>5</v>
      </c>
      <c r="O145" s="29" t="s">
        <v>6</v>
      </c>
      <c r="P145" s="29" t="s">
        <v>7</v>
      </c>
      <c r="Q145" s="1"/>
      <c r="T145" s="182"/>
    </row>
    <row r="146" spans="1:23" ht="14.25" customHeight="1">
      <c r="A146" s="36"/>
      <c r="B146" s="205"/>
      <c r="C146" s="28" t="s">
        <v>41</v>
      </c>
      <c r="D146" s="207"/>
      <c r="E146" s="207"/>
      <c r="F146" s="30" t="s">
        <v>11</v>
      </c>
      <c r="G146" s="40">
        <v>0</v>
      </c>
      <c r="H146" s="31" t="s">
        <v>14</v>
      </c>
      <c r="I146" s="32">
        <f>IF(OR(P146="Disq",P146="Abd"),P146,(L146*1)+(M146*2)+(N146*3)+(O146*5)+P146)</f>
        <v>999</v>
      </c>
      <c r="J146" s="31">
        <f>SUM(K146:O146)</f>
        <v>0</v>
      </c>
      <c r="K146" s="5"/>
      <c r="L146" s="6"/>
      <c r="M146" s="6"/>
      <c r="N146" s="6"/>
      <c r="O146" s="6"/>
      <c r="P146" s="7">
        <v>999</v>
      </c>
      <c r="Q146" s="1"/>
      <c r="R146" s="2">
        <f>IF(G148&gt;$O$2,"HC",0)</f>
        <v>0</v>
      </c>
      <c r="T146" s="182"/>
      <c r="U146">
        <f>SUM(K146:K149)</f>
        <v>0</v>
      </c>
      <c r="V146">
        <f>SUM(L146:L149)</f>
        <v>0</v>
      </c>
      <c r="W146">
        <f>SUM(M146:M149)</f>
        <v>0</v>
      </c>
    </row>
    <row r="147" spans="1:20" ht="14.25" customHeight="1">
      <c r="A147" s="36"/>
      <c r="B147" s="33" t="s">
        <v>19</v>
      </c>
      <c r="C147" s="208" t="s">
        <v>43</v>
      </c>
      <c r="D147" s="209"/>
      <c r="E147" s="209"/>
      <c r="F147" s="30" t="s">
        <v>12</v>
      </c>
      <c r="G147" s="40">
        <v>0</v>
      </c>
      <c r="H147" s="30" t="s">
        <v>15</v>
      </c>
      <c r="I147" s="32">
        <f>IF(OR(P147="Disq",P147="Abd"),P147,(L147*1)+(M147*2)+(N147*3)+(O147*5)+P147)</f>
        <v>0</v>
      </c>
      <c r="J147" s="30">
        <f>SUM(K147:O147)</f>
        <v>0</v>
      </c>
      <c r="K147" s="8"/>
      <c r="L147" s="9"/>
      <c r="M147" s="9"/>
      <c r="N147" s="9"/>
      <c r="O147" s="9"/>
      <c r="P147" s="10"/>
      <c r="Q147" s="1"/>
      <c r="R147" s="2"/>
      <c r="T147" s="182"/>
    </row>
    <row r="148" spans="1:20" ht="14.25" customHeight="1">
      <c r="A148" s="36"/>
      <c r="B148" s="197">
        <f>VLOOKUP(B145,Attribution_des_points,2,FALSE)</f>
        <v>0</v>
      </c>
      <c r="C148" s="209"/>
      <c r="D148" s="209"/>
      <c r="E148" s="209"/>
      <c r="F148" s="30" t="s">
        <v>13</v>
      </c>
      <c r="G148" s="41">
        <v>0</v>
      </c>
      <c r="H148" s="30" t="s">
        <v>16</v>
      </c>
      <c r="I148" s="32">
        <f>IF(OR(P148="Disq",P148="Abd"),P148,(L148*1)+(M148*2)+(N148*3)+(O148*5)+P148)</f>
        <v>0</v>
      </c>
      <c r="J148" s="30">
        <f>SUM(K148:O148)</f>
        <v>0</v>
      </c>
      <c r="K148" s="8"/>
      <c r="L148" s="9"/>
      <c r="M148" s="9"/>
      <c r="N148" s="9"/>
      <c r="O148" s="9"/>
      <c r="P148" s="10"/>
      <c r="Q148" s="1"/>
      <c r="T148" s="182"/>
    </row>
    <row r="149" spans="1:20" ht="14.25" customHeight="1">
      <c r="A149" s="36"/>
      <c r="B149" s="199"/>
      <c r="C149" s="210"/>
      <c r="D149" s="210"/>
      <c r="E149" s="210"/>
      <c r="F149" s="34" t="s">
        <v>27</v>
      </c>
      <c r="G149" s="42">
        <f>IF(G148=0,0,G148-G146)</f>
        <v>0</v>
      </c>
      <c r="H149" s="35" t="s">
        <v>25</v>
      </c>
      <c r="I149" s="32">
        <f>IF(OR(P149="Disq",P149="Abd"),P149,(L149*1)+(M149*2)+(N149*3)+(O149*5)+P149)</f>
        <v>0</v>
      </c>
      <c r="J149" s="30">
        <f>SUM(K149:O149)</f>
        <v>0</v>
      </c>
      <c r="K149" s="11"/>
      <c r="L149" s="12"/>
      <c r="M149" s="12"/>
      <c r="N149" s="12"/>
      <c r="O149" s="12"/>
      <c r="P149" s="13"/>
      <c r="Q149" s="1"/>
      <c r="T149" s="182"/>
    </row>
    <row r="150" spans="1:20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1"/>
      <c r="T150" s="182"/>
    </row>
    <row r="151" spans="1:20" ht="39" customHeight="1">
      <c r="A151" s="36"/>
      <c r="B151" s="24" t="s">
        <v>18</v>
      </c>
      <c r="C151" s="25">
        <v>118</v>
      </c>
      <c r="D151" s="200" t="s">
        <v>65</v>
      </c>
      <c r="E151" s="201"/>
      <c r="F151" s="183" t="s">
        <v>17</v>
      </c>
      <c r="G151" s="190">
        <f>IF(SUM(J153:J156)=0,0,(SUM(L153:L156)*1+SUM(M153:M156)*2+SUM(N153:N156)*3+SUM(O153:O156)*5)/SUM(J153:J156))</f>
        <v>0</v>
      </c>
      <c r="H151" s="202" t="s">
        <v>9</v>
      </c>
      <c r="I151" s="202" t="s">
        <v>10</v>
      </c>
      <c r="J151" s="192" t="s">
        <v>33</v>
      </c>
      <c r="K151" s="187" t="s">
        <v>32</v>
      </c>
      <c r="L151" s="187"/>
      <c r="M151" s="26">
        <f>R153</f>
        <v>0</v>
      </c>
      <c r="N151" s="188" t="s">
        <v>31</v>
      </c>
      <c r="O151" s="189"/>
      <c r="P151" s="27">
        <f>IF(OR(P153="Disq",P154="Disq",P155="Disq",P156="Disq",R153="HC"),"Disq",IF(OR(P153="Abd",P154="Abd",P155="Abd",P156="Abd"),"Abd",SUM(I153:I156)+M151))</f>
        <v>999</v>
      </c>
      <c r="Q151" s="1"/>
      <c r="T151" s="182">
        <f>P151</f>
        <v>999</v>
      </c>
    </row>
    <row r="152" spans="1:20" ht="14.25" customHeight="1">
      <c r="A152" s="36"/>
      <c r="B152" s="204">
        <v>22</v>
      </c>
      <c r="C152" s="28" t="s">
        <v>254</v>
      </c>
      <c r="D152" s="206" t="s">
        <v>62</v>
      </c>
      <c r="E152" s="207"/>
      <c r="F152" s="184"/>
      <c r="G152" s="191"/>
      <c r="H152" s="203"/>
      <c r="I152" s="203"/>
      <c r="J152" s="193"/>
      <c r="K152" s="29" t="s">
        <v>2</v>
      </c>
      <c r="L152" s="29" t="s">
        <v>3</v>
      </c>
      <c r="M152" s="29" t="s">
        <v>4</v>
      </c>
      <c r="N152" s="29" t="s">
        <v>5</v>
      </c>
      <c r="O152" s="29" t="s">
        <v>6</v>
      </c>
      <c r="P152" s="29" t="s">
        <v>7</v>
      </c>
      <c r="Q152" s="1"/>
      <c r="T152" s="182"/>
    </row>
    <row r="153" spans="1:23" ht="14.25" customHeight="1">
      <c r="A153" s="36"/>
      <c r="B153" s="205"/>
      <c r="C153" s="28" t="s">
        <v>71</v>
      </c>
      <c r="D153" s="207"/>
      <c r="E153" s="207"/>
      <c r="F153" s="30" t="s">
        <v>11</v>
      </c>
      <c r="G153" s="40">
        <v>0</v>
      </c>
      <c r="H153" s="31" t="s">
        <v>14</v>
      </c>
      <c r="I153" s="32">
        <f>IF(OR(P153="Disq",P153="Abd"),P153,(L153*1)+(M153*2)+(N153*3)+(O153*5)+P153)</f>
        <v>999</v>
      </c>
      <c r="J153" s="31">
        <f>SUM(K153:O153)</f>
        <v>0</v>
      </c>
      <c r="K153" s="5"/>
      <c r="L153" s="6"/>
      <c r="M153" s="6"/>
      <c r="N153" s="6"/>
      <c r="O153" s="6"/>
      <c r="P153" s="7">
        <v>999</v>
      </c>
      <c r="Q153" s="1"/>
      <c r="R153" s="2">
        <f>IF(G155&gt;$O$2,"HC",0)</f>
        <v>0</v>
      </c>
      <c r="T153" s="182"/>
      <c r="U153">
        <f>SUM(K153:K156)</f>
        <v>0</v>
      </c>
      <c r="V153">
        <f>SUM(L153:L156)</f>
        <v>0</v>
      </c>
      <c r="W153">
        <f>SUM(M153:M156)</f>
        <v>0</v>
      </c>
    </row>
    <row r="154" spans="1:20" ht="14.25" customHeight="1">
      <c r="A154" s="36"/>
      <c r="B154" s="33" t="s">
        <v>19</v>
      </c>
      <c r="C154" s="208" t="s">
        <v>250</v>
      </c>
      <c r="D154" s="209"/>
      <c r="E154" s="209"/>
      <c r="F154" s="30" t="s">
        <v>12</v>
      </c>
      <c r="G154" s="40">
        <v>0</v>
      </c>
      <c r="H154" s="30" t="s">
        <v>15</v>
      </c>
      <c r="I154" s="32">
        <f>IF(OR(P154="Disq",P154="Abd"),P154,(L154*1)+(M154*2)+(N154*3)+(O154*5)+P154)</f>
        <v>0</v>
      </c>
      <c r="J154" s="30">
        <f>SUM(K154:O154)</f>
        <v>0</v>
      </c>
      <c r="K154" s="8"/>
      <c r="L154" s="9"/>
      <c r="M154" s="9"/>
      <c r="N154" s="9"/>
      <c r="O154" s="9"/>
      <c r="P154" s="10"/>
      <c r="Q154" s="1"/>
      <c r="R154" s="2"/>
      <c r="T154" s="182"/>
    </row>
    <row r="155" spans="1:20" ht="14.25" customHeight="1">
      <c r="A155" s="36"/>
      <c r="B155" s="197">
        <f>VLOOKUP(B152,Attribution_des_points,2,FALSE)</f>
        <v>0</v>
      </c>
      <c r="C155" s="209"/>
      <c r="D155" s="209"/>
      <c r="E155" s="209"/>
      <c r="F155" s="30" t="s">
        <v>13</v>
      </c>
      <c r="G155" s="41">
        <v>0</v>
      </c>
      <c r="H155" s="30" t="s">
        <v>16</v>
      </c>
      <c r="I155" s="32">
        <f>IF(OR(P155="Disq",P155="Abd"),P155,(L155*1)+(M155*2)+(N155*3)+(O155*5)+P155)</f>
        <v>0</v>
      </c>
      <c r="J155" s="30">
        <f>SUM(K155:O155)</f>
        <v>0</v>
      </c>
      <c r="K155" s="8"/>
      <c r="L155" s="9"/>
      <c r="M155" s="9"/>
      <c r="N155" s="9"/>
      <c r="O155" s="9"/>
      <c r="P155" s="10"/>
      <c r="Q155" s="1"/>
      <c r="T155" s="182"/>
    </row>
    <row r="156" spans="1:20" ht="14.25" customHeight="1">
      <c r="A156" s="36"/>
      <c r="B156" s="199"/>
      <c r="C156" s="210"/>
      <c r="D156" s="210"/>
      <c r="E156" s="210"/>
      <c r="F156" s="34" t="s">
        <v>27</v>
      </c>
      <c r="G156" s="42">
        <f>IF(G155=0,0,G155-G153)</f>
        <v>0</v>
      </c>
      <c r="H156" s="35" t="s">
        <v>25</v>
      </c>
      <c r="I156" s="32">
        <f>IF(OR(P156="Disq",P156="Abd"),P156,(L156*1)+(M156*2)+(N156*3)+(O156*5)+P156)</f>
        <v>0</v>
      </c>
      <c r="J156" s="30">
        <f>SUM(K156:O156)</f>
        <v>0</v>
      </c>
      <c r="K156" s="11"/>
      <c r="L156" s="12"/>
      <c r="M156" s="12"/>
      <c r="N156" s="12"/>
      <c r="O156" s="12"/>
      <c r="P156" s="13"/>
      <c r="Q156" s="1"/>
      <c r="T156" s="182"/>
    </row>
    <row r="157" spans="1:20" ht="12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1"/>
      <c r="T157" s="182"/>
    </row>
    <row r="158" spans="1:20" ht="39" customHeight="1">
      <c r="A158" s="36"/>
      <c r="B158" s="24" t="s">
        <v>18</v>
      </c>
      <c r="C158" s="25">
        <v>119</v>
      </c>
      <c r="D158" s="200" t="s">
        <v>253</v>
      </c>
      <c r="E158" s="201"/>
      <c r="F158" s="183" t="s">
        <v>17</v>
      </c>
      <c r="G158" s="190">
        <f>IF(SUM(J160:J163)=0,0,(SUM(L160:L163)*1+SUM(M160:M163)*2+SUM(N160:N163)*3+SUM(O160:O163)*5)/SUM(J160:J163))</f>
        <v>0</v>
      </c>
      <c r="H158" s="202" t="s">
        <v>9</v>
      </c>
      <c r="I158" s="202" t="s">
        <v>10</v>
      </c>
      <c r="J158" s="192" t="s">
        <v>33</v>
      </c>
      <c r="K158" s="187" t="s">
        <v>32</v>
      </c>
      <c r="L158" s="187"/>
      <c r="M158" s="26">
        <f>R160</f>
        <v>0</v>
      </c>
      <c r="N158" s="188" t="s">
        <v>31</v>
      </c>
      <c r="O158" s="189"/>
      <c r="P158" s="27">
        <f>IF(OR(P160="Disq",P161="Disq",P162="Disq",P163="Disq",R160="HC"),"Disq",IF(OR(P160="Abd",P161="Abd",P162="Abd",P163="Abd"),"Abd",SUM(I160:I163)+M158))</f>
        <v>999</v>
      </c>
      <c r="Q158" s="1"/>
      <c r="T158" s="182">
        <f>P158</f>
        <v>999</v>
      </c>
    </row>
    <row r="159" spans="1:20" ht="14.25" customHeight="1">
      <c r="A159" s="36"/>
      <c r="B159" s="204">
        <v>23</v>
      </c>
      <c r="C159" s="28" t="s">
        <v>256</v>
      </c>
      <c r="D159" s="206" t="s">
        <v>89</v>
      </c>
      <c r="E159" s="207"/>
      <c r="F159" s="184"/>
      <c r="G159" s="191"/>
      <c r="H159" s="203"/>
      <c r="I159" s="203"/>
      <c r="J159" s="193"/>
      <c r="K159" s="29" t="s">
        <v>2</v>
      </c>
      <c r="L159" s="29" t="s">
        <v>3</v>
      </c>
      <c r="M159" s="29" t="s">
        <v>4</v>
      </c>
      <c r="N159" s="29" t="s">
        <v>5</v>
      </c>
      <c r="O159" s="29" t="s">
        <v>6</v>
      </c>
      <c r="P159" s="29" t="s">
        <v>7</v>
      </c>
      <c r="Q159" s="1"/>
      <c r="T159" s="182"/>
    </row>
    <row r="160" spans="1:23" ht="14.25" customHeight="1">
      <c r="A160" s="36"/>
      <c r="B160" s="205"/>
      <c r="C160" s="28" t="s">
        <v>71</v>
      </c>
      <c r="D160" s="207"/>
      <c r="E160" s="207"/>
      <c r="F160" s="30" t="s">
        <v>11</v>
      </c>
      <c r="G160" s="40">
        <v>0</v>
      </c>
      <c r="H160" s="31" t="s">
        <v>14</v>
      </c>
      <c r="I160" s="32">
        <f>IF(OR(P160="Disq",P160="Abd"),P160,(L160*1)+(M160*2)+(N160*3)+(O160*5)+P160)</f>
        <v>999</v>
      </c>
      <c r="J160" s="31">
        <f>SUM(K160:O160)</f>
        <v>0</v>
      </c>
      <c r="K160" s="5"/>
      <c r="L160" s="6"/>
      <c r="M160" s="6"/>
      <c r="N160" s="6"/>
      <c r="O160" s="6"/>
      <c r="P160" s="7">
        <v>999</v>
      </c>
      <c r="Q160" s="1"/>
      <c r="R160" s="2">
        <f>IF(G162&gt;$O$2,"HC",0)</f>
        <v>0</v>
      </c>
      <c r="T160" s="182"/>
      <c r="U160">
        <f>SUM(K160:K163)</f>
        <v>0</v>
      </c>
      <c r="V160">
        <f>SUM(L160:L163)</f>
        <v>0</v>
      </c>
      <c r="W160">
        <f>SUM(M160:M163)</f>
        <v>0</v>
      </c>
    </row>
    <row r="161" spans="1:20" ht="14.25" customHeight="1">
      <c r="A161" s="36"/>
      <c r="B161" s="33" t="s">
        <v>19</v>
      </c>
      <c r="C161" s="208" t="s">
        <v>250</v>
      </c>
      <c r="D161" s="209"/>
      <c r="E161" s="209"/>
      <c r="F161" s="30" t="s">
        <v>12</v>
      </c>
      <c r="G161" s="40">
        <v>0</v>
      </c>
      <c r="H161" s="30" t="s">
        <v>15</v>
      </c>
      <c r="I161" s="32">
        <f>IF(OR(P161="Disq",P161="Abd"),P161,(L161*1)+(M161*2)+(N161*3)+(O161*5)+P161)</f>
        <v>0</v>
      </c>
      <c r="J161" s="30">
        <f>SUM(K161:O161)</f>
        <v>0</v>
      </c>
      <c r="K161" s="8"/>
      <c r="L161" s="9"/>
      <c r="M161" s="9"/>
      <c r="N161" s="9"/>
      <c r="O161" s="9"/>
      <c r="P161" s="10"/>
      <c r="Q161" s="1"/>
      <c r="R161" s="2"/>
      <c r="T161" s="182"/>
    </row>
    <row r="162" spans="1:20" ht="14.25" customHeight="1">
      <c r="A162" s="36"/>
      <c r="B162" s="197">
        <f>VLOOKUP(B159,Attribution_des_points,2,FALSE)</f>
        <v>0</v>
      </c>
      <c r="C162" s="209"/>
      <c r="D162" s="209"/>
      <c r="E162" s="209"/>
      <c r="F162" s="30" t="s">
        <v>13</v>
      </c>
      <c r="G162" s="41">
        <v>0</v>
      </c>
      <c r="H162" s="30" t="s">
        <v>16</v>
      </c>
      <c r="I162" s="32">
        <f>IF(OR(P162="Disq",P162="Abd"),P162,(L162*1)+(M162*2)+(N162*3)+(O162*5)+P162)</f>
        <v>0</v>
      </c>
      <c r="J162" s="30">
        <f>SUM(K162:O162)</f>
        <v>0</v>
      </c>
      <c r="K162" s="8"/>
      <c r="L162" s="9"/>
      <c r="M162" s="9"/>
      <c r="N162" s="9"/>
      <c r="O162" s="9"/>
      <c r="P162" s="10"/>
      <c r="Q162" s="1"/>
      <c r="T162" s="182"/>
    </row>
    <row r="163" spans="1:20" ht="14.25" customHeight="1">
      <c r="A163" s="36"/>
      <c r="B163" s="199"/>
      <c r="C163" s="210"/>
      <c r="D163" s="210"/>
      <c r="E163" s="210"/>
      <c r="F163" s="34" t="s">
        <v>27</v>
      </c>
      <c r="G163" s="42">
        <f>IF(G162=0,0,G162-G160)</f>
        <v>0</v>
      </c>
      <c r="H163" s="35" t="s">
        <v>25</v>
      </c>
      <c r="I163" s="32">
        <f>IF(OR(P163="Disq",P163="Abd"),P163,(L163*1)+(M163*2)+(N163*3)+(O163*5)+P163)</f>
        <v>0</v>
      </c>
      <c r="J163" s="30">
        <f>SUM(K163:O163)</f>
        <v>0</v>
      </c>
      <c r="K163" s="11"/>
      <c r="L163" s="12"/>
      <c r="M163" s="12"/>
      <c r="N163" s="12"/>
      <c r="O163" s="12"/>
      <c r="P163" s="13"/>
      <c r="Q163" s="1"/>
      <c r="T163" s="182"/>
    </row>
    <row r="164" spans="1:20" ht="12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1"/>
      <c r="T164" s="182"/>
    </row>
    <row r="165" spans="1:20" ht="39" customHeight="1">
      <c r="A165" s="36"/>
      <c r="B165" s="24" t="s">
        <v>18</v>
      </c>
      <c r="C165" s="25">
        <v>123</v>
      </c>
      <c r="D165" s="200" t="s">
        <v>109</v>
      </c>
      <c r="E165" s="201"/>
      <c r="F165" s="183" t="s">
        <v>17</v>
      </c>
      <c r="G165" s="190">
        <f>IF(SUM(J167:J170)=0,0,(SUM(L167:L170)*1+SUM(M167:M170)*2+SUM(N167:N170)*3+SUM(O167:O170)*5)/SUM(J167:J170))</f>
        <v>1.6153846153846154</v>
      </c>
      <c r="H165" s="202" t="s">
        <v>9</v>
      </c>
      <c r="I165" s="202" t="s">
        <v>10</v>
      </c>
      <c r="J165" s="192" t="s">
        <v>33</v>
      </c>
      <c r="K165" s="187" t="s">
        <v>32</v>
      </c>
      <c r="L165" s="187"/>
      <c r="M165" s="26">
        <f>R167</f>
        <v>0</v>
      </c>
      <c r="N165" s="188" t="s">
        <v>31</v>
      </c>
      <c r="O165" s="189"/>
      <c r="P165" s="27" t="str">
        <f>IF(OR(P167="Disq",P168="Disq",P169="Disq",P170="Disq",R167="HC"),"Disq",IF(OR(P167="Abd",P168="Abd",P169="Abd",P170="Abd"),"Abd",SUM(I167:I170)+M165))</f>
        <v>Abd</v>
      </c>
      <c r="Q165" s="1"/>
      <c r="T165" s="182" t="str">
        <f>P165</f>
        <v>Abd</v>
      </c>
    </row>
    <row r="166" spans="1:20" ht="14.25" customHeight="1">
      <c r="A166" s="36"/>
      <c r="B166" s="204" t="s">
        <v>199</v>
      </c>
      <c r="C166" s="28" t="s">
        <v>179</v>
      </c>
      <c r="D166" s="206" t="s">
        <v>51</v>
      </c>
      <c r="E166" s="207"/>
      <c r="F166" s="184"/>
      <c r="G166" s="191"/>
      <c r="H166" s="203"/>
      <c r="I166" s="203"/>
      <c r="J166" s="193"/>
      <c r="K166" s="29" t="s">
        <v>2</v>
      </c>
      <c r="L166" s="29" t="s">
        <v>3</v>
      </c>
      <c r="M166" s="29" t="s">
        <v>4</v>
      </c>
      <c r="N166" s="29" t="s">
        <v>5</v>
      </c>
      <c r="O166" s="29" t="s">
        <v>6</v>
      </c>
      <c r="P166" s="29" t="s">
        <v>7</v>
      </c>
      <c r="Q166" s="1"/>
      <c r="T166" s="182"/>
    </row>
    <row r="167" spans="1:23" ht="14.25" customHeight="1">
      <c r="A167" s="36"/>
      <c r="B167" s="205"/>
      <c r="C167" s="28" t="s">
        <v>41</v>
      </c>
      <c r="D167" s="207"/>
      <c r="E167" s="207"/>
      <c r="F167" s="30" t="s">
        <v>11</v>
      </c>
      <c r="G167" s="40">
        <v>0.4375</v>
      </c>
      <c r="H167" s="31" t="s">
        <v>14</v>
      </c>
      <c r="I167" s="32">
        <f>IF(OR(P167="Disq",P167="Abd"),P167,(L167*1)+(M167*2)+(N167*3)+(O167*5)+P167)</f>
        <v>23</v>
      </c>
      <c r="J167" s="31">
        <f>SUM(K167:O167)</f>
        <v>13</v>
      </c>
      <c r="K167" s="5">
        <v>5</v>
      </c>
      <c r="L167" s="6">
        <v>1</v>
      </c>
      <c r="M167" s="6">
        <v>3</v>
      </c>
      <c r="N167" s="6">
        <v>2</v>
      </c>
      <c r="O167" s="6">
        <v>2</v>
      </c>
      <c r="P167" s="7"/>
      <c r="Q167" s="1"/>
      <c r="R167" s="2">
        <f>IF(G169&gt;$O$2,"HC",0)</f>
        <v>0</v>
      </c>
      <c r="T167" s="182"/>
      <c r="U167">
        <f>SUM(K167:K170)</f>
        <v>10</v>
      </c>
      <c r="V167">
        <f>SUM(L167:L170)</f>
        <v>5</v>
      </c>
      <c r="W167">
        <f>SUM(M167:M170)</f>
        <v>4</v>
      </c>
    </row>
    <row r="168" spans="1:20" ht="14.25" customHeight="1">
      <c r="A168" s="36"/>
      <c r="B168" s="33" t="s">
        <v>19</v>
      </c>
      <c r="C168" s="208" t="s">
        <v>49</v>
      </c>
      <c r="D168" s="209"/>
      <c r="E168" s="209"/>
      <c r="F168" s="30" t="s">
        <v>12</v>
      </c>
      <c r="G168" s="40">
        <v>0</v>
      </c>
      <c r="H168" s="30" t="s">
        <v>15</v>
      </c>
      <c r="I168" s="32">
        <f>IF(OR(P168="Disq",P168="Abd"),P168,(L168*1)+(M168*2)+(N168*3)+(O168*5)+P168)</f>
        <v>19</v>
      </c>
      <c r="J168" s="30">
        <f>SUM(K168:O168)</f>
        <v>13</v>
      </c>
      <c r="K168" s="8">
        <v>5</v>
      </c>
      <c r="L168" s="9">
        <v>4</v>
      </c>
      <c r="M168" s="9">
        <v>1</v>
      </c>
      <c r="N168" s="9">
        <v>1</v>
      </c>
      <c r="O168" s="9">
        <v>2</v>
      </c>
      <c r="P168" s="10"/>
      <c r="Q168" s="1"/>
      <c r="R168" s="2"/>
      <c r="T168" s="182"/>
    </row>
    <row r="169" spans="1:20" ht="14.25" customHeight="1">
      <c r="A169" s="36"/>
      <c r="B169" s="197" t="str">
        <f>VLOOKUP(B166,Attribution_des_points,2,FALSE)</f>
        <v>NC</v>
      </c>
      <c r="C169" s="209"/>
      <c r="D169" s="209"/>
      <c r="E169" s="209"/>
      <c r="F169" s="30" t="s">
        <v>13</v>
      </c>
      <c r="G169" s="41">
        <v>0</v>
      </c>
      <c r="H169" s="30" t="s">
        <v>16</v>
      </c>
      <c r="I169" s="32" t="str">
        <f>IF(OR(P169="Disq",P169="Abd"),P169,(L169*1)+(M169*2)+(N169*3)+(O169*5)+P169)</f>
        <v>abd</v>
      </c>
      <c r="J169" s="30">
        <f>SUM(K169:O169)</f>
        <v>0</v>
      </c>
      <c r="K169" s="8"/>
      <c r="L169" s="9"/>
      <c r="M169" s="9"/>
      <c r="N169" s="9"/>
      <c r="O169" s="9"/>
      <c r="P169" s="10" t="s">
        <v>361</v>
      </c>
      <c r="Q169" s="1"/>
      <c r="T169" s="182"/>
    </row>
    <row r="170" spans="1:20" ht="14.25" customHeight="1">
      <c r="A170" s="36"/>
      <c r="B170" s="199"/>
      <c r="C170" s="210"/>
      <c r="D170" s="210"/>
      <c r="E170" s="210"/>
      <c r="F170" s="34" t="s">
        <v>27</v>
      </c>
      <c r="G170" s="42">
        <f>IF(G169=0,0,G169-G167)</f>
        <v>0</v>
      </c>
      <c r="H170" s="35" t="s">
        <v>25</v>
      </c>
      <c r="I170" s="32">
        <f>IF(OR(P170="Disq",P170="Abd"),P170,(L170*1)+(M170*2)+(N170*3)+(O170*5)+P170)</f>
        <v>0</v>
      </c>
      <c r="J170" s="30">
        <f>SUM(K170:O170)</f>
        <v>0</v>
      </c>
      <c r="K170" s="11"/>
      <c r="L170" s="12"/>
      <c r="M170" s="12"/>
      <c r="N170" s="12"/>
      <c r="O170" s="12"/>
      <c r="P170" s="13"/>
      <c r="Q170" s="1"/>
      <c r="T170" s="182"/>
    </row>
    <row r="171" spans="1:20" ht="12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1"/>
      <c r="T171" s="182"/>
    </row>
    <row r="172" spans="1:20" ht="39" customHeight="1">
      <c r="A172" s="36"/>
      <c r="B172" s="24" t="s">
        <v>18</v>
      </c>
      <c r="C172" s="25">
        <v>124</v>
      </c>
      <c r="D172" s="200" t="s">
        <v>107</v>
      </c>
      <c r="E172" s="201"/>
      <c r="F172" s="183" t="s">
        <v>17</v>
      </c>
      <c r="G172" s="190">
        <f>IF(SUM(J174:J177)=0,0,(SUM(L174:L177)*1+SUM(M174:M177)*2+SUM(N174:N177)*3+SUM(O174:O177)*5)/SUM(J174:J177))</f>
        <v>1.5769230769230769</v>
      </c>
      <c r="H172" s="202" t="s">
        <v>9</v>
      </c>
      <c r="I172" s="202" t="s">
        <v>10</v>
      </c>
      <c r="J172" s="192" t="s">
        <v>33</v>
      </c>
      <c r="K172" s="187" t="s">
        <v>32</v>
      </c>
      <c r="L172" s="187"/>
      <c r="M172" s="26">
        <f>R174</f>
        <v>0</v>
      </c>
      <c r="N172" s="188" t="s">
        <v>31</v>
      </c>
      <c r="O172" s="189"/>
      <c r="P172" s="27" t="str">
        <f>IF(OR(P174="Disq",P175="Disq",P176="Disq",P177="Disq",R174="HC"),"Disq",IF(OR(P174="Abd",P175="Abd",P176="Abd",P177="Abd"),"Abd",SUM(I174:I177)+M172))</f>
        <v>Abd</v>
      </c>
      <c r="Q172" s="1"/>
      <c r="T172" s="182" t="str">
        <f>P172</f>
        <v>Abd</v>
      </c>
    </row>
    <row r="173" spans="1:20" ht="14.25" customHeight="1">
      <c r="A173" s="36"/>
      <c r="B173" s="204" t="s">
        <v>199</v>
      </c>
      <c r="C173" s="28" t="s">
        <v>178</v>
      </c>
      <c r="D173" s="206" t="s">
        <v>108</v>
      </c>
      <c r="E173" s="207"/>
      <c r="F173" s="184"/>
      <c r="G173" s="191"/>
      <c r="H173" s="203"/>
      <c r="I173" s="203"/>
      <c r="J173" s="193"/>
      <c r="K173" s="29" t="s">
        <v>2</v>
      </c>
      <c r="L173" s="29" t="s">
        <v>3</v>
      </c>
      <c r="M173" s="29" t="s">
        <v>4</v>
      </c>
      <c r="N173" s="29" t="s">
        <v>5</v>
      </c>
      <c r="O173" s="29" t="s">
        <v>6</v>
      </c>
      <c r="P173" s="29" t="s">
        <v>7</v>
      </c>
      <c r="Q173" s="1"/>
      <c r="T173" s="182"/>
    </row>
    <row r="174" spans="1:23" ht="14.25" customHeight="1">
      <c r="A174" s="36"/>
      <c r="B174" s="205"/>
      <c r="C174" s="28" t="s">
        <v>41</v>
      </c>
      <c r="D174" s="207"/>
      <c r="E174" s="207"/>
      <c r="F174" s="30" t="s">
        <v>11</v>
      </c>
      <c r="G174" s="40">
        <v>0.4368055555555555</v>
      </c>
      <c r="H174" s="31" t="s">
        <v>14</v>
      </c>
      <c r="I174" s="32">
        <f>IF(OR(P174="Disq",P174="Abd"),P174,(L174*1)+(M174*2)+(N174*3)+(O174*5)+P174)</f>
        <v>21</v>
      </c>
      <c r="J174" s="31">
        <f>SUM(K174:O174)</f>
        <v>13</v>
      </c>
      <c r="K174" s="5">
        <v>5</v>
      </c>
      <c r="L174" s="6">
        <v>2</v>
      </c>
      <c r="M174" s="6">
        <v>1</v>
      </c>
      <c r="N174" s="6">
        <v>4</v>
      </c>
      <c r="O174" s="6">
        <v>1</v>
      </c>
      <c r="P174" s="7"/>
      <c r="Q174" s="1"/>
      <c r="R174" s="2">
        <f>IF(G176&gt;$O$2,"HC",0)</f>
        <v>0</v>
      </c>
      <c r="T174" s="182"/>
      <c r="U174">
        <f>SUM(K174:K177)</f>
        <v>8</v>
      </c>
      <c r="V174">
        <f>SUM(L174:L177)</f>
        <v>6</v>
      </c>
      <c r="W174">
        <f>SUM(M174:M177)</f>
        <v>5</v>
      </c>
    </row>
    <row r="175" spans="1:20" ht="14.25" customHeight="1">
      <c r="A175" s="36"/>
      <c r="B175" s="33" t="s">
        <v>19</v>
      </c>
      <c r="C175" s="208" t="s">
        <v>49</v>
      </c>
      <c r="D175" s="209"/>
      <c r="E175" s="209"/>
      <c r="F175" s="30" t="s">
        <v>12</v>
      </c>
      <c r="G175" s="40">
        <v>0</v>
      </c>
      <c r="H175" s="30" t="s">
        <v>15</v>
      </c>
      <c r="I175" s="32">
        <f>IF(OR(P175="Disq",P175="Abd"),P175,(L175*1)+(M175*2)+(N175*3)+(O175*5)+P175)</f>
        <v>20</v>
      </c>
      <c r="J175" s="30">
        <f>SUM(K175:O175)</f>
        <v>13</v>
      </c>
      <c r="K175" s="8">
        <v>3</v>
      </c>
      <c r="L175" s="9">
        <v>4</v>
      </c>
      <c r="M175" s="9">
        <v>4</v>
      </c>
      <c r="N175" s="9">
        <v>1</v>
      </c>
      <c r="O175" s="9">
        <v>1</v>
      </c>
      <c r="P175" s="10"/>
      <c r="Q175" s="1"/>
      <c r="R175" s="2"/>
      <c r="T175" s="182"/>
    </row>
    <row r="176" spans="1:20" ht="14.25" customHeight="1">
      <c r="A176" s="36"/>
      <c r="B176" s="197" t="str">
        <f>VLOOKUP(B173,Attribution_des_points,2,FALSE)</f>
        <v>NC</v>
      </c>
      <c r="C176" s="209"/>
      <c r="D176" s="209"/>
      <c r="E176" s="209"/>
      <c r="F176" s="30" t="s">
        <v>13</v>
      </c>
      <c r="G176" s="41">
        <v>0</v>
      </c>
      <c r="H176" s="30" t="s">
        <v>16</v>
      </c>
      <c r="I176" s="32" t="str">
        <f>IF(OR(P176="Disq",P176="Abd"),P176,(L176*1)+(M176*2)+(N176*3)+(O176*5)+P176)</f>
        <v>abd</v>
      </c>
      <c r="J176" s="30">
        <f>SUM(K176:O176)</f>
        <v>0</v>
      </c>
      <c r="K176" s="8"/>
      <c r="L176" s="9"/>
      <c r="M176" s="9"/>
      <c r="N176" s="9"/>
      <c r="O176" s="9"/>
      <c r="P176" s="10" t="s">
        <v>361</v>
      </c>
      <c r="Q176" s="1"/>
      <c r="T176" s="182"/>
    </row>
    <row r="177" spans="1:20" ht="14.25" customHeight="1">
      <c r="A177" s="36"/>
      <c r="B177" s="199"/>
      <c r="C177" s="210"/>
      <c r="D177" s="210"/>
      <c r="E177" s="210"/>
      <c r="F177" s="34" t="s">
        <v>27</v>
      </c>
      <c r="G177" s="42">
        <f>IF(G176=0,0,G176-G174)</f>
        <v>0</v>
      </c>
      <c r="H177" s="35" t="s">
        <v>25</v>
      </c>
      <c r="I177" s="32">
        <f>IF(OR(P177="Disq",P177="Abd"),P177,(L177*1)+(M177*2)+(N177*3)+(O177*5)+P177)</f>
        <v>0</v>
      </c>
      <c r="J177" s="30">
        <f>SUM(K177:O177)</f>
        <v>0</v>
      </c>
      <c r="K177" s="11"/>
      <c r="L177" s="12"/>
      <c r="M177" s="12"/>
      <c r="N177" s="12"/>
      <c r="O177" s="12"/>
      <c r="P177" s="13"/>
      <c r="Q177" s="1"/>
      <c r="T177" s="182"/>
    </row>
    <row r="178" spans="1:20" ht="12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1"/>
      <c r="T178" s="182"/>
    </row>
  </sheetData>
  <sheetProtection password="CC71" sheet="1" objects="1" scenarios="1" selectLockedCells="1" sort="0" autoFilter="0"/>
  <mergeCells count="328">
    <mergeCell ref="B2:E2"/>
    <mergeCell ref="H2:M2"/>
    <mergeCell ref="O2:P2"/>
    <mergeCell ref="D4:E4"/>
    <mergeCell ref="F4:F5"/>
    <mergeCell ref="G4:G5"/>
    <mergeCell ref="H4:H5"/>
    <mergeCell ref="I4:I5"/>
    <mergeCell ref="J4:J5"/>
    <mergeCell ref="K4:L4"/>
    <mergeCell ref="N4:O4"/>
    <mergeCell ref="T4:T10"/>
    <mergeCell ref="B5:B6"/>
    <mergeCell ref="D5:E6"/>
    <mergeCell ref="C7:E9"/>
    <mergeCell ref="B8:B9"/>
    <mergeCell ref="T144:T150"/>
    <mergeCell ref="C147:E149"/>
    <mergeCell ref="B148:B149"/>
    <mergeCell ref="D145:E146"/>
    <mergeCell ref="B145:B146"/>
    <mergeCell ref="J144:J145"/>
    <mergeCell ref="I144:I145"/>
    <mergeCell ref="H144:H145"/>
    <mergeCell ref="G144:G145"/>
    <mergeCell ref="F144:F145"/>
    <mergeCell ref="N144:O144"/>
    <mergeCell ref="K144:L144"/>
    <mergeCell ref="D144:E144"/>
    <mergeCell ref="D11:E11"/>
    <mergeCell ref="F11:F12"/>
    <mergeCell ref="G11:G12"/>
    <mergeCell ref="H11:H12"/>
    <mergeCell ref="I11:I12"/>
    <mergeCell ref="J11:J12"/>
    <mergeCell ref="K11:L11"/>
    <mergeCell ref="N11:O11"/>
    <mergeCell ref="T11:T17"/>
    <mergeCell ref="B12:B13"/>
    <mergeCell ref="D12:E13"/>
    <mergeCell ref="C14:E16"/>
    <mergeCell ref="B15:B16"/>
    <mergeCell ref="B89:B90"/>
    <mergeCell ref="D89:E90"/>
    <mergeCell ref="C91:E93"/>
    <mergeCell ref="B92:B93"/>
    <mergeCell ref="D88:E88"/>
    <mergeCell ref="F88:F89"/>
    <mergeCell ref="B117:B118"/>
    <mergeCell ref="D117:E118"/>
    <mergeCell ref="C119:E121"/>
    <mergeCell ref="B120:B121"/>
    <mergeCell ref="D116:E116"/>
    <mergeCell ref="F116:F117"/>
    <mergeCell ref="G137:G138"/>
    <mergeCell ref="H137:H138"/>
    <mergeCell ref="I137:I138"/>
    <mergeCell ref="J137:J138"/>
    <mergeCell ref="K116:L116"/>
    <mergeCell ref="N116:O116"/>
    <mergeCell ref="G116:G117"/>
    <mergeCell ref="H116:H117"/>
    <mergeCell ref="I116:I117"/>
    <mergeCell ref="J116:J117"/>
    <mergeCell ref="B138:B139"/>
    <mergeCell ref="D138:E139"/>
    <mergeCell ref="C140:E142"/>
    <mergeCell ref="B141:B142"/>
    <mergeCell ref="D137:E137"/>
    <mergeCell ref="F137:F138"/>
    <mergeCell ref="H109:H110"/>
    <mergeCell ref="I109:I110"/>
    <mergeCell ref="J109:J110"/>
    <mergeCell ref="K137:L137"/>
    <mergeCell ref="N137:O137"/>
    <mergeCell ref="T137:T143"/>
    <mergeCell ref="T116:T122"/>
    <mergeCell ref="K109:L109"/>
    <mergeCell ref="N109:O109"/>
    <mergeCell ref="T109:T115"/>
    <mergeCell ref="B110:B111"/>
    <mergeCell ref="D110:E111"/>
    <mergeCell ref="C112:E114"/>
    <mergeCell ref="B113:B114"/>
    <mergeCell ref="D109:E109"/>
    <mergeCell ref="F109:F110"/>
    <mergeCell ref="G109:G110"/>
    <mergeCell ref="T32:T38"/>
    <mergeCell ref="B33:B34"/>
    <mergeCell ref="D33:E34"/>
    <mergeCell ref="C35:E37"/>
    <mergeCell ref="B36:B37"/>
    <mergeCell ref="D32:E32"/>
    <mergeCell ref="F32:F33"/>
    <mergeCell ref="G32:G33"/>
    <mergeCell ref="H32:H33"/>
    <mergeCell ref="I32:I33"/>
    <mergeCell ref="G39:G40"/>
    <mergeCell ref="H39:H40"/>
    <mergeCell ref="I39:I40"/>
    <mergeCell ref="J39:J40"/>
    <mergeCell ref="K32:L32"/>
    <mergeCell ref="N32:O32"/>
    <mergeCell ref="J32:J33"/>
    <mergeCell ref="B40:B41"/>
    <mergeCell ref="D40:E41"/>
    <mergeCell ref="C42:E44"/>
    <mergeCell ref="B43:B44"/>
    <mergeCell ref="D39:E39"/>
    <mergeCell ref="F39:F40"/>
    <mergeCell ref="H46:H47"/>
    <mergeCell ref="I46:I47"/>
    <mergeCell ref="J46:J47"/>
    <mergeCell ref="K39:L39"/>
    <mergeCell ref="N39:O39"/>
    <mergeCell ref="T39:T45"/>
    <mergeCell ref="K46:L46"/>
    <mergeCell ref="N46:O46"/>
    <mergeCell ref="T46:T52"/>
    <mergeCell ref="B47:B48"/>
    <mergeCell ref="D47:E48"/>
    <mergeCell ref="C49:E51"/>
    <mergeCell ref="B50:B51"/>
    <mergeCell ref="D46:E46"/>
    <mergeCell ref="F46:F47"/>
    <mergeCell ref="G46:G47"/>
    <mergeCell ref="T53:T59"/>
    <mergeCell ref="B54:B55"/>
    <mergeCell ref="D54:E55"/>
    <mergeCell ref="C56:E58"/>
    <mergeCell ref="B57:B58"/>
    <mergeCell ref="D53:E53"/>
    <mergeCell ref="F53:F54"/>
    <mergeCell ref="G53:G54"/>
    <mergeCell ref="H53:H54"/>
    <mergeCell ref="I53:I54"/>
    <mergeCell ref="T102:T108"/>
    <mergeCell ref="B103:B104"/>
    <mergeCell ref="D103:E104"/>
    <mergeCell ref="C105:E107"/>
    <mergeCell ref="B106:B107"/>
    <mergeCell ref="D102:E102"/>
    <mergeCell ref="F102:F103"/>
    <mergeCell ref="G102:G103"/>
    <mergeCell ref="H102:H103"/>
    <mergeCell ref="I102:I103"/>
    <mergeCell ref="G81:G82"/>
    <mergeCell ref="H81:H82"/>
    <mergeCell ref="I81:I82"/>
    <mergeCell ref="J81:J82"/>
    <mergeCell ref="K102:L102"/>
    <mergeCell ref="N102:O102"/>
    <mergeCell ref="J102:J103"/>
    <mergeCell ref="K88:L88"/>
    <mergeCell ref="N88:O88"/>
    <mergeCell ref="G88:G89"/>
    <mergeCell ref="B82:B83"/>
    <mergeCell ref="D82:E83"/>
    <mergeCell ref="C84:E86"/>
    <mergeCell ref="B85:B86"/>
    <mergeCell ref="D81:E81"/>
    <mergeCell ref="F81:F82"/>
    <mergeCell ref="H95:H96"/>
    <mergeCell ref="I95:I96"/>
    <mergeCell ref="J95:J96"/>
    <mergeCell ref="K81:L81"/>
    <mergeCell ref="N81:O81"/>
    <mergeCell ref="T81:T87"/>
    <mergeCell ref="T88:T94"/>
    <mergeCell ref="H88:H89"/>
    <mergeCell ref="I88:I89"/>
    <mergeCell ref="J88:J89"/>
    <mergeCell ref="K95:L95"/>
    <mergeCell ref="N95:O95"/>
    <mergeCell ref="T95:T101"/>
    <mergeCell ref="B96:B97"/>
    <mergeCell ref="D96:E97"/>
    <mergeCell ref="C98:E100"/>
    <mergeCell ref="B99:B100"/>
    <mergeCell ref="D95:E95"/>
    <mergeCell ref="F95:F96"/>
    <mergeCell ref="G95:G96"/>
    <mergeCell ref="T67:T73"/>
    <mergeCell ref="B68:B69"/>
    <mergeCell ref="D68:E69"/>
    <mergeCell ref="C70:E72"/>
    <mergeCell ref="B71:B72"/>
    <mergeCell ref="D67:E67"/>
    <mergeCell ref="F67:F68"/>
    <mergeCell ref="G67:G68"/>
    <mergeCell ref="H67:H68"/>
    <mergeCell ref="I67:I68"/>
    <mergeCell ref="G18:G19"/>
    <mergeCell ref="H18:H19"/>
    <mergeCell ref="I18:I19"/>
    <mergeCell ref="J18:J19"/>
    <mergeCell ref="K67:L67"/>
    <mergeCell ref="N67:O67"/>
    <mergeCell ref="J67:J68"/>
    <mergeCell ref="K53:L53"/>
    <mergeCell ref="N53:O53"/>
    <mergeCell ref="J53:J54"/>
    <mergeCell ref="J123:J124"/>
    <mergeCell ref="K18:L18"/>
    <mergeCell ref="N18:O18"/>
    <mergeCell ref="T18:T24"/>
    <mergeCell ref="B19:B20"/>
    <mergeCell ref="D19:E20"/>
    <mergeCell ref="C21:E23"/>
    <mergeCell ref="B22:B23"/>
    <mergeCell ref="D18:E18"/>
    <mergeCell ref="F18:F19"/>
    <mergeCell ref="B124:B125"/>
    <mergeCell ref="D124:E125"/>
    <mergeCell ref="C126:E128"/>
    <mergeCell ref="B127:B128"/>
    <mergeCell ref="D123:E123"/>
    <mergeCell ref="F123:F124"/>
    <mergeCell ref="B152:B153"/>
    <mergeCell ref="D152:E153"/>
    <mergeCell ref="C154:E156"/>
    <mergeCell ref="B155:B156"/>
    <mergeCell ref="D151:E151"/>
    <mergeCell ref="F151:F152"/>
    <mergeCell ref="G158:G159"/>
    <mergeCell ref="H158:H159"/>
    <mergeCell ref="I158:I159"/>
    <mergeCell ref="J158:J159"/>
    <mergeCell ref="K151:L151"/>
    <mergeCell ref="N151:O151"/>
    <mergeCell ref="G151:G152"/>
    <mergeCell ref="H151:H152"/>
    <mergeCell ref="I151:I152"/>
    <mergeCell ref="J151:J152"/>
    <mergeCell ref="B159:B160"/>
    <mergeCell ref="D159:E160"/>
    <mergeCell ref="C161:E163"/>
    <mergeCell ref="B162:B163"/>
    <mergeCell ref="D158:E158"/>
    <mergeCell ref="F158:F159"/>
    <mergeCell ref="H60:H61"/>
    <mergeCell ref="I60:I61"/>
    <mergeCell ref="J60:J61"/>
    <mergeCell ref="K158:L158"/>
    <mergeCell ref="N158:O158"/>
    <mergeCell ref="T158:T164"/>
    <mergeCell ref="T151:T157"/>
    <mergeCell ref="K123:L123"/>
    <mergeCell ref="N123:O123"/>
    <mergeCell ref="T123:T129"/>
    <mergeCell ref="K60:L60"/>
    <mergeCell ref="N60:O60"/>
    <mergeCell ref="T60:T66"/>
    <mergeCell ref="B61:B62"/>
    <mergeCell ref="D61:E62"/>
    <mergeCell ref="C63:E65"/>
    <mergeCell ref="B64:B65"/>
    <mergeCell ref="D60:E60"/>
    <mergeCell ref="F60:F61"/>
    <mergeCell ref="G60:G61"/>
    <mergeCell ref="T74:T80"/>
    <mergeCell ref="B75:B76"/>
    <mergeCell ref="D75:E76"/>
    <mergeCell ref="C77:E79"/>
    <mergeCell ref="B78:B79"/>
    <mergeCell ref="D74:E74"/>
    <mergeCell ref="F74:F75"/>
    <mergeCell ref="G74:G75"/>
    <mergeCell ref="H74:H75"/>
    <mergeCell ref="I74:I75"/>
    <mergeCell ref="G130:G131"/>
    <mergeCell ref="H130:H131"/>
    <mergeCell ref="I130:I131"/>
    <mergeCell ref="J130:J131"/>
    <mergeCell ref="K74:L74"/>
    <mergeCell ref="N74:O74"/>
    <mergeCell ref="J74:J75"/>
    <mergeCell ref="G123:G124"/>
    <mergeCell ref="H123:H124"/>
    <mergeCell ref="I123:I124"/>
    <mergeCell ref="B131:B132"/>
    <mergeCell ref="D131:E132"/>
    <mergeCell ref="C133:E135"/>
    <mergeCell ref="B134:B135"/>
    <mergeCell ref="D130:E130"/>
    <mergeCell ref="F130:F131"/>
    <mergeCell ref="B166:B167"/>
    <mergeCell ref="D166:E167"/>
    <mergeCell ref="C168:E170"/>
    <mergeCell ref="B169:B170"/>
    <mergeCell ref="D165:E165"/>
    <mergeCell ref="F165:F166"/>
    <mergeCell ref="G172:G173"/>
    <mergeCell ref="H172:H173"/>
    <mergeCell ref="I172:I173"/>
    <mergeCell ref="J172:J173"/>
    <mergeCell ref="K165:L165"/>
    <mergeCell ref="N165:O165"/>
    <mergeCell ref="G165:G166"/>
    <mergeCell ref="H165:H166"/>
    <mergeCell ref="I165:I166"/>
    <mergeCell ref="J165:J166"/>
    <mergeCell ref="B173:B174"/>
    <mergeCell ref="D173:E174"/>
    <mergeCell ref="C175:E177"/>
    <mergeCell ref="B176:B177"/>
    <mergeCell ref="D172:E172"/>
    <mergeCell ref="F172:F173"/>
    <mergeCell ref="H25:H26"/>
    <mergeCell ref="I25:I26"/>
    <mergeCell ref="J25:J26"/>
    <mergeCell ref="K172:L172"/>
    <mergeCell ref="N172:O172"/>
    <mergeCell ref="T172:T178"/>
    <mergeCell ref="T165:T171"/>
    <mergeCell ref="K130:L130"/>
    <mergeCell ref="N130:O130"/>
    <mergeCell ref="T130:T136"/>
    <mergeCell ref="K25:L25"/>
    <mergeCell ref="N25:O25"/>
    <mergeCell ref="T25:T31"/>
    <mergeCell ref="B26:B27"/>
    <mergeCell ref="D26:E27"/>
    <mergeCell ref="C28:E30"/>
    <mergeCell ref="B29:B30"/>
    <mergeCell ref="D25:E25"/>
    <mergeCell ref="F25:F26"/>
    <mergeCell ref="G25:G26"/>
  </mergeCells>
  <dataValidations count="1">
    <dataValidation type="list" allowBlank="1" showDropDown="1" showInputMessage="1" showErrorMessage="1" sqref="J167:J170 J174:J177 J160:J163 J153:J156 J27:J30 J6:J9 J146:J149 J13:J16 J90:J93 J34:J37 J20:J23 J41:J44 J48:J51 J55:J58 J83:J86 J69:J72 J62:J65 J76:J79 J118:J121 J111:J114 J104:J107 J97:J100 J139:J142 J125:J128 J132:J135">
      <formula1>"0,1,2,3,5"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0" horizontalDpi="600" verticalDpi="600" orientation="landscape" paperSize="9" scale="81" r:id="rId1"/>
  <headerFooter>
    <oddHeader>&amp;L37eme TRIAL DE LA BRESSE&amp;Rle 11/09/2016</oddHeader>
  </headerFooter>
  <rowBreaks count="5" manualBreakCount="5">
    <brk id="31" max="255" man="1"/>
    <brk id="59" max="255" man="1"/>
    <brk id="87" max="255" man="1"/>
    <brk id="115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sur mesure industriel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requin</dc:creator>
  <cp:keywords/>
  <dc:description/>
  <cp:lastModifiedBy>Aurélie</cp:lastModifiedBy>
  <cp:lastPrinted>2016-09-11T15:34:48Z</cp:lastPrinted>
  <dcterms:created xsi:type="dcterms:W3CDTF">2010-10-30T08:40:43Z</dcterms:created>
  <dcterms:modified xsi:type="dcterms:W3CDTF">2016-09-11T17:07:56Z</dcterms:modified>
  <cp:category/>
  <cp:version/>
  <cp:contentType/>
  <cp:contentStatus/>
</cp:coreProperties>
</file>