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CA2355E-3CBC-4140-8C5A-398138977378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Engagements Pilotes" sheetId="13" r:id="rId1"/>
    <sheet name="Tables" sheetId="14" r:id="rId2"/>
    <sheet name="Données Courses" sheetId="15" r:id="rId3"/>
    <sheet name="Modele" sheetId="1" r:id="rId4"/>
    <sheet name="S1" sheetId="16" r:id="rId5"/>
    <sheet name="OPEN" sheetId="17" r:id="rId6"/>
    <sheet name="S2" sheetId="18" r:id="rId7"/>
    <sheet name="S3+" sheetId="19" r:id="rId8"/>
    <sheet name="S3+ MAT2" sheetId="20" r:id="rId9"/>
    <sheet name="S3" sheetId="21" r:id="rId10"/>
    <sheet name="S3 MAT2" sheetId="22" r:id="rId11"/>
    <sheet name="S4+" sheetId="23" r:id="rId12"/>
    <sheet name="S4+ MAT2" sheetId="24" r:id="rId13"/>
    <sheet name="S4" sheetId="25" r:id="rId14"/>
    <sheet name="S4 MAT2" sheetId="26" r:id="rId15"/>
  </sheets>
  <functionGroups builtInGroupCount="19"/>
  <definedNames>
    <definedName name="_xlnm._FilterDatabase" localSheetId="0" hidden="1">'Engagements Pilotes'!$B$2:$Q$85</definedName>
    <definedName name="_xlnm._FilterDatabase" localSheetId="3" hidden="1">Modele!#REF!</definedName>
    <definedName name="_xlnm._FilterDatabase" localSheetId="5" hidden="1">OPEN!#REF!</definedName>
    <definedName name="_xlnm._FilterDatabase" localSheetId="4" hidden="1">'S1'!#REF!</definedName>
    <definedName name="_xlnm._FilterDatabase" localSheetId="6" hidden="1">'S2'!#REF!</definedName>
    <definedName name="_xlnm._FilterDatabase" localSheetId="9" hidden="1">'S3'!#REF!</definedName>
    <definedName name="_xlnm._FilterDatabase" localSheetId="10" hidden="1">'S3 MAT2'!#REF!</definedName>
    <definedName name="_xlnm._FilterDatabase" localSheetId="7" hidden="1">'S3+'!#REF!</definedName>
    <definedName name="_xlnm._FilterDatabase" localSheetId="8" hidden="1">'S3+ MAT2'!#REF!</definedName>
    <definedName name="_xlnm._FilterDatabase" localSheetId="13" hidden="1">'S4'!#REF!</definedName>
    <definedName name="_xlnm._FilterDatabase" localSheetId="14" hidden="1">'S4 MAT2'!#REF!</definedName>
    <definedName name="_xlnm._FilterDatabase" localSheetId="11" hidden="1">'S4+'!#REF!</definedName>
    <definedName name="_xlnm._FilterDatabase" localSheetId="12" hidden="1">'S4+ MAT2'!#REF!</definedName>
    <definedName name="_xlnm._FilterDatabase" localSheetId="1" hidden="1">Tables!$B$2:$C$48</definedName>
    <definedName name="Attribution_des_points">'Données Courses'!$G$4:$H$109</definedName>
    <definedName name="_xlnm.Criteria" localSheetId="3">Modele!#REF!</definedName>
    <definedName name="_xlnm.Criteria" localSheetId="5">OPEN!#REF!</definedName>
    <definedName name="_xlnm.Criteria" localSheetId="4">'S1'!#REF!</definedName>
    <definedName name="_xlnm.Criteria" localSheetId="6">'S2'!#REF!</definedName>
    <definedName name="_xlnm.Criteria" localSheetId="9">'S3'!#REF!</definedName>
    <definedName name="_xlnm.Criteria" localSheetId="10">'S3 MAT2'!#REF!</definedName>
    <definedName name="_xlnm.Criteria" localSheetId="7">'S3+'!#REF!</definedName>
    <definedName name="_xlnm.Criteria" localSheetId="8">'S3+ MAT2'!#REF!</definedName>
    <definedName name="_xlnm.Criteria" localSheetId="13">'S4'!#REF!</definedName>
    <definedName name="_xlnm.Criteria" localSheetId="14">'S4 MAT2'!#REF!</definedName>
    <definedName name="_xlnm.Criteria" localSheetId="11">'S4+'!#REF!</definedName>
    <definedName name="_xlnm.Criteria" localSheetId="12">'S4+ MAT2'!#REF!</definedName>
    <definedName name="_xlnm.Print_Titles" localSheetId="0">'Engagements Pilotes'!$1:$2</definedName>
    <definedName name="_xlnm.Print_Titles" localSheetId="3">Modele!$1:$10</definedName>
    <definedName name="_xlnm.Print_Titles" localSheetId="5">OPEN!$1:$3</definedName>
    <definedName name="_xlnm.Print_Titles" localSheetId="4">'S1'!$1:$3</definedName>
    <definedName name="_xlnm.Print_Titles" localSheetId="6">'S2'!$1:$3</definedName>
    <definedName name="_xlnm.Print_Titles" localSheetId="9">'S3'!$1:$3</definedName>
    <definedName name="_xlnm.Print_Titles" localSheetId="10">'S3 MAT2'!$1:$3</definedName>
    <definedName name="_xlnm.Print_Titles" localSheetId="7">'S3+'!$1:$3</definedName>
    <definedName name="_xlnm.Print_Titles" localSheetId="8">'S3+ MAT2'!$1:$3</definedName>
    <definedName name="_xlnm.Print_Titles" localSheetId="13">'S4'!$1:$3</definedName>
    <definedName name="_xlnm.Print_Titles" localSheetId="14">'S4 MAT2'!$1:$3</definedName>
    <definedName name="_xlnm.Print_Titles" localSheetId="11">'S4+'!$1:$3</definedName>
    <definedName name="_xlnm.Print_Titles" localSheetId="12">'S4+ MAT2'!$1:$3</definedName>
    <definedName name="_xlnm.Print_Area" localSheetId="0">'Engagements Pilotes'!$A$1:$Q$84</definedName>
  </definedNames>
  <calcPr calcId="18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26" l="1"/>
  <c r="I23" i="26"/>
  <c r="G23" i="26"/>
  <c r="J22" i="26"/>
  <c r="I22" i="26"/>
  <c r="B22" i="26"/>
  <c r="J21" i="26"/>
  <c r="I21" i="26"/>
  <c r="W20" i="26"/>
  <c r="V20" i="26"/>
  <c r="U20" i="26"/>
  <c r="R20" i="26"/>
  <c r="M18" i="26" s="1"/>
  <c r="J20" i="26"/>
  <c r="I20" i="26"/>
  <c r="I13" i="26"/>
  <c r="J13" i="26"/>
  <c r="R13" i="26"/>
  <c r="M11" i="26" s="1"/>
  <c r="U13" i="26"/>
  <c r="V13" i="26"/>
  <c r="W13" i="26"/>
  <c r="I14" i="26"/>
  <c r="J14" i="26"/>
  <c r="B15" i="26"/>
  <c r="I15" i="26"/>
  <c r="J15" i="26"/>
  <c r="G16" i="26"/>
  <c r="I16" i="26"/>
  <c r="J16" i="26"/>
  <c r="J9" i="26"/>
  <c r="I9" i="26"/>
  <c r="G9" i="26"/>
  <c r="J8" i="26"/>
  <c r="I8" i="26"/>
  <c r="B8" i="26"/>
  <c r="J7" i="26"/>
  <c r="I7" i="26"/>
  <c r="W6" i="26"/>
  <c r="V6" i="26"/>
  <c r="U6" i="26"/>
  <c r="J6" i="26"/>
  <c r="I6" i="26"/>
  <c r="O2" i="26"/>
  <c r="R6" i="26" s="1"/>
  <c r="J16" i="25"/>
  <c r="I16" i="25"/>
  <c r="G16" i="25"/>
  <c r="J15" i="25"/>
  <c r="I15" i="25"/>
  <c r="B15" i="25"/>
  <c r="J14" i="25"/>
  <c r="I14" i="25"/>
  <c r="W13" i="25"/>
  <c r="V13" i="25"/>
  <c r="U13" i="25"/>
  <c r="J13" i="25"/>
  <c r="I13" i="25"/>
  <c r="J58" i="25"/>
  <c r="I58" i="25"/>
  <c r="G58" i="25"/>
  <c r="J57" i="25"/>
  <c r="I57" i="25"/>
  <c r="B57" i="25"/>
  <c r="J56" i="25"/>
  <c r="I56" i="25"/>
  <c r="W55" i="25"/>
  <c r="V55" i="25"/>
  <c r="U55" i="25"/>
  <c r="J55" i="25"/>
  <c r="I55" i="25"/>
  <c r="J72" i="25"/>
  <c r="I72" i="25"/>
  <c r="G72" i="25"/>
  <c r="J71" i="25"/>
  <c r="I71" i="25"/>
  <c r="B71" i="25"/>
  <c r="J70" i="25"/>
  <c r="I70" i="25"/>
  <c r="W69" i="25"/>
  <c r="V69" i="25"/>
  <c r="U69" i="25"/>
  <c r="J69" i="25"/>
  <c r="I69" i="25"/>
  <c r="J65" i="25"/>
  <c r="I65" i="25"/>
  <c r="G65" i="25"/>
  <c r="J64" i="25"/>
  <c r="I64" i="25"/>
  <c r="B64" i="25"/>
  <c r="J63" i="25"/>
  <c r="I63" i="25"/>
  <c r="W62" i="25"/>
  <c r="V62" i="25"/>
  <c r="U62" i="25"/>
  <c r="J62" i="25"/>
  <c r="I62" i="25"/>
  <c r="J37" i="25"/>
  <c r="I37" i="25"/>
  <c r="G37" i="25"/>
  <c r="J36" i="25"/>
  <c r="I36" i="25"/>
  <c r="B36" i="25"/>
  <c r="J35" i="25"/>
  <c r="I35" i="25"/>
  <c r="W34" i="25"/>
  <c r="V34" i="25"/>
  <c r="U34" i="25"/>
  <c r="J34" i="25"/>
  <c r="I34" i="25"/>
  <c r="J44" i="25"/>
  <c r="I44" i="25"/>
  <c r="G44" i="25"/>
  <c r="J43" i="25"/>
  <c r="I43" i="25"/>
  <c r="B43" i="25"/>
  <c r="J42" i="25"/>
  <c r="I42" i="25"/>
  <c r="W41" i="25"/>
  <c r="V41" i="25"/>
  <c r="U41" i="25"/>
  <c r="J41" i="25"/>
  <c r="I41" i="25"/>
  <c r="J51" i="25"/>
  <c r="I51" i="25"/>
  <c r="G51" i="25"/>
  <c r="J50" i="25"/>
  <c r="I50" i="25"/>
  <c r="B50" i="25"/>
  <c r="J49" i="25"/>
  <c r="I49" i="25"/>
  <c r="W48" i="25"/>
  <c r="V48" i="25"/>
  <c r="U48" i="25"/>
  <c r="J48" i="25"/>
  <c r="I48" i="25"/>
  <c r="J23" i="25"/>
  <c r="I23" i="25"/>
  <c r="G23" i="25"/>
  <c r="J22" i="25"/>
  <c r="I22" i="25"/>
  <c r="B22" i="25"/>
  <c r="J21" i="25"/>
  <c r="I21" i="25"/>
  <c r="W20" i="25"/>
  <c r="V20" i="25"/>
  <c r="U20" i="25"/>
  <c r="J20" i="25"/>
  <c r="I20" i="25"/>
  <c r="I6" i="25"/>
  <c r="J6" i="25"/>
  <c r="U6" i="25"/>
  <c r="V6" i="25"/>
  <c r="W6" i="25"/>
  <c r="I7" i="25"/>
  <c r="J7" i="25"/>
  <c r="B8" i="25"/>
  <c r="I8" i="25"/>
  <c r="J8" i="25"/>
  <c r="G9" i="25"/>
  <c r="I9" i="25"/>
  <c r="J9" i="25"/>
  <c r="J30" i="25"/>
  <c r="I30" i="25"/>
  <c r="G30" i="25"/>
  <c r="J29" i="25"/>
  <c r="I29" i="25"/>
  <c r="B29" i="25"/>
  <c r="J28" i="25"/>
  <c r="I28" i="25"/>
  <c r="W27" i="25"/>
  <c r="V27" i="25"/>
  <c r="U27" i="25"/>
  <c r="J27" i="25"/>
  <c r="I27" i="25"/>
  <c r="O2" i="25"/>
  <c r="R27" i="25" s="1"/>
  <c r="J16" i="24"/>
  <c r="I16" i="24"/>
  <c r="G16" i="24"/>
  <c r="J15" i="24"/>
  <c r="I15" i="24"/>
  <c r="B15" i="24"/>
  <c r="J14" i="24"/>
  <c r="I14" i="24"/>
  <c r="W13" i="24"/>
  <c r="V13" i="24"/>
  <c r="U13" i="24"/>
  <c r="J13" i="24"/>
  <c r="I13" i="24"/>
  <c r="I20" i="24"/>
  <c r="J20" i="24"/>
  <c r="U20" i="24"/>
  <c r="V20" i="24"/>
  <c r="W20" i="24"/>
  <c r="I21" i="24"/>
  <c r="J21" i="24"/>
  <c r="B22" i="24"/>
  <c r="I22" i="24"/>
  <c r="J22" i="24"/>
  <c r="G23" i="24"/>
  <c r="I23" i="24"/>
  <c r="J23" i="24"/>
  <c r="J9" i="24"/>
  <c r="I9" i="24"/>
  <c r="G9" i="24"/>
  <c r="J8" i="24"/>
  <c r="I8" i="24"/>
  <c r="B8" i="24"/>
  <c r="J7" i="24"/>
  <c r="I7" i="24"/>
  <c r="W6" i="24"/>
  <c r="V6" i="24"/>
  <c r="U6" i="24"/>
  <c r="J6" i="24"/>
  <c r="I6" i="24"/>
  <c r="O2" i="24"/>
  <c r="R6" i="24" s="1"/>
  <c r="J9" i="23"/>
  <c r="I9" i="23"/>
  <c r="G9" i="23"/>
  <c r="J8" i="23"/>
  <c r="I8" i="23"/>
  <c r="B8" i="23"/>
  <c r="J7" i="23"/>
  <c r="I7" i="23"/>
  <c r="W6" i="23"/>
  <c r="V6" i="23"/>
  <c r="U6" i="23"/>
  <c r="J6" i="23"/>
  <c r="I6" i="23"/>
  <c r="J30" i="23"/>
  <c r="I30" i="23"/>
  <c r="G30" i="23"/>
  <c r="J29" i="23"/>
  <c r="I29" i="23"/>
  <c r="B29" i="23"/>
  <c r="J28" i="23"/>
  <c r="I28" i="23"/>
  <c r="W27" i="23"/>
  <c r="V27" i="23"/>
  <c r="U27" i="23"/>
  <c r="J27" i="23"/>
  <c r="I27" i="23"/>
  <c r="J44" i="23"/>
  <c r="I44" i="23"/>
  <c r="G44" i="23"/>
  <c r="J43" i="23"/>
  <c r="I43" i="23"/>
  <c r="B43" i="23"/>
  <c r="J42" i="23"/>
  <c r="I42" i="23"/>
  <c r="W41" i="23"/>
  <c r="V41" i="23"/>
  <c r="U41" i="23"/>
  <c r="J41" i="23"/>
  <c r="I41" i="23"/>
  <c r="J37" i="23"/>
  <c r="I37" i="23"/>
  <c r="G37" i="23"/>
  <c r="J36" i="23"/>
  <c r="I36" i="23"/>
  <c r="B36" i="23"/>
  <c r="J35" i="23"/>
  <c r="I35" i="23"/>
  <c r="W34" i="23"/>
  <c r="V34" i="23"/>
  <c r="U34" i="23"/>
  <c r="J34" i="23"/>
  <c r="I34" i="23"/>
  <c r="J23" i="23"/>
  <c r="I23" i="23"/>
  <c r="G23" i="23"/>
  <c r="J22" i="23"/>
  <c r="I22" i="23"/>
  <c r="B22" i="23"/>
  <c r="J21" i="23"/>
  <c r="I21" i="23"/>
  <c r="W20" i="23"/>
  <c r="V20" i="23"/>
  <c r="U20" i="23"/>
  <c r="J20" i="23"/>
  <c r="I20" i="23"/>
  <c r="I13" i="23"/>
  <c r="J13" i="23"/>
  <c r="U13" i="23"/>
  <c r="V13" i="23"/>
  <c r="W13" i="23"/>
  <c r="I14" i="23"/>
  <c r="J14" i="23"/>
  <c r="B15" i="23"/>
  <c r="I15" i="23"/>
  <c r="J15" i="23"/>
  <c r="G16" i="23"/>
  <c r="I16" i="23"/>
  <c r="J16" i="23"/>
  <c r="J51" i="23"/>
  <c r="I51" i="23"/>
  <c r="G51" i="23"/>
  <c r="J50" i="23"/>
  <c r="I50" i="23"/>
  <c r="B50" i="23"/>
  <c r="J49" i="23"/>
  <c r="I49" i="23"/>
  <c r="W48" i="23"/>
  <c r="V48" i="23"/>
  <c r="U48" i="23"/>
  <c r="J48" i="23"/>
  <c r="I48" i="23"/>
  <c r="O2" i="23"/>
  <c r="R48" i="23" s="1"/>
  <c r="J9" i="22"/>
  <c r="I9" i="22"/>
  <c r="G9" i="22"/>
  <c r="J8" i="22"/>
  <c r="I8" i="22"/>
  <c r="B8" i="22"/>
  <c r="J7" i="22"/>
  <c r="I7" i="22"/>
  <c r="W6" i="22"/>
  <c r="V6" i="22"/>
  <c r="U6" i="22"/>
  <c r="R6" i="22"/>
  <c r="M4" i="22" s="1"/>
  <c r="J6" i="22"/>
  <c r="I6" i="22"/>
  <c r="O2" i="22"/>
  <c r="J9" i="21"/>
  <c r="I9" i="21"/>
  <c r="G9" i="21"/>
  <c r="J8" i="21"/>
  <c r="I8" i="21"/>
  <c r="B8" i="21"/>
  <c r="J7" i="21"/>
  <c r="I7" i="21"/>
  <c r="W6" i="21"/>
  <c r="V6" i="21"/>
  <c r="U6" i="21"/>
  <c r="J6" i="21"/>
  <c r="I6" i="21"/>
  <c r="J114" i="21"/>
  <c r="I114" i="21"/>
  <c r="G114" i="21"/>
  <c r="J113" i="21"/>
  <c r="I113" i="21"/>
  <c r="B113" i="21"/>
  <c r="J112" i="21"/>
  <c r="I112" i="21"/>
  <c r="W111" i="21"/>
  <c r="V111" i="21"/>
  <c r="U111" i="21"/>
  <c r="J111" i="21"/>
  <c r="I111" i="21"/>
  <c r="J72" i="21"/>
  <c r="I72" i="21"/>
  <c r="G72" i="21"/>
  <c r="J71" i="21"/>
  <c r="I71" i="21"/>
  <c r="B71" i="21"/>
  <c r="J70" i="21"/>
  <c r="I70" i="21"/>
  <c r="W69" i="21"/>
  <c r="V69" i="21"/>
  <c r="U69" i="21"/>
  <c r="J69" i="21"/>
  <c r="I69" i="21"/>
  <c r="J30" i="21"/>
  <c r="I30" i="21"/>
  <c r="G30" i="21"/>
  <c r="J29" i="21"/>
  <c r="I29" i="21"/>
  <c r="B29" i="21"/>
  <c r="J28" i="21"/>
  <c r="I28" i="21"/>
  <c r="W27" i="21"/>
  <c r="V27" i="21"/>
  <c r="U27" i="21"/>
  <c r="J27" i="21"/>
  <c r="I27" i="21"/>
  <c r="J100" i="21"/>
  <c r="I100" i="21"/>
  <c r="G100" i="21"/>
  <c r="J99" i="21"/>
  <c r="I99" i="21"/>
  <c r="B99" i="21"/>
  <c r="J98" i="21"/>
  <c r="I98" i="21"/>
  <c r="W97" i="21"/>
  <c r="V97" i="21"/>
  <c r="U97" i="21"/>
  <c r="J97" i="21"/>
  <c r="I97" i="21"/>
  <c r="J16" i="21"/>
  <c r="I16" i="21"/>
  <c r="G16" i="21"/>
  <c r="J15" i="21"/>
  <c r="I15" i="21"/>
  <c r="B15" i="21"/>
  <c r="J14" i="21"/>
  <c r="I14" i="21"/>
  <c r="W13" i="21"/>
  <c r="V13" i="21"/>
  <c r="U13" i="21"/>
  <c r="J13" i="21"/>
  <c r="I13" i="21"/>
  <c r="J58" i="21"/>
  <c r="I58" i="21"/>
  <c r="G58" i="21"/>
  <c r="J57" i="21"/>
  <c r="I57" i="21"/>
  <c r="B57" i="21"/>
  <c r="J56" i="21"/>
  <c r="I56" i="21"/>
  <c r="W55" i="21"/>
  <c r="V55" i="21"/>
  <c r="U55" i="21"/>
  <c r="J55" i="21"/>
  <c r="I55" i="21"/>
  <c r="J107" i="21"/>
  <c r="I107" i="21"/>
  <c r="G107" i="21"/>
  <c r="J106" i="21"/>
  <c r="I106" i="21"/>
  <c r="B106" i="21"/>
  <c r="J105" i="21"/>
  <c r="I105" i="21"/>
  <c r="W104" i="21"/>
  <c r="V104" i="21"/>
  <c r="U104" i="21"/>
  <c r="J104" i="21"/>
  <c r="I104" i="21"/>
  <c r="J65" i="21"/>
  <c r="I65" i="21"/>
  <c r="G65" i="21"/>
  <c r="J64" i="21"/>
  <c r="I64" i="21"/>
  <c r="B64" i="21"/>
  <c r="J63" i="21"/>
  <c r="I63" i="21"/>
  <c r="W62" i="21"/>
  <c r="V62" i="21"/>
  <c r="U62" i="21"/>
  <c r="J62" i="21"/>
  <c r="I62" i="21"/>
  <c r="J93" i="21"/>
  <c r="I93" i="21"/>
  <c r="G93" i="21"/>
  <c r="J92" i="21"/>
  <c r="I92" i="21"/>
  <c r="B92" i="21"/>
  <c r="J91" i="21"/>
  <c r="I91" i="21"/>
  <c r="W90" i="21"/>
  <c r="V90" i="21"/>
  <c r="U90" i="21"/>
  <c r="J90" i="21"/>
  <c r="I90" i="21"/>
  <c r="J44" i="21"/>
  <c r="I44" i="21"/>
  <c r="G44" i="21"/>
  <c r="J43" i="21"/>
  <c r="I43" i="21"/>
  <c r="B43" i="21"/>
  <c r="J42" i="21"/>
  <c r="I42" i="21"/>
  <c r="W41" i="21"/>
  <c r="V41" i="21"/>
  <c r="U41" i="21"/>
  <c r="J41" i="21"/>
  <c r="I41" i="21"/>
  <c r="J79" i="21"/>
  <c r="I79" i="21"/>
  <c r="G79" i="21"/>
  <c r="J78" i="21"/>
  <c r="I78" i="21"/>
  <c r="B78" i="21"/>
  <c r="J77" i="21"/>
  <c r="I77" i="21"/>
  <c r="W76" i="21"/>
  <c r="V76" i="21"/>
  <c r="U76" i="21"/>
  <c r="J76" i="21"/>
  <c r="I76" i="21"/>
  <c r="J23" i="21"/>
  <c r="I23" i="21"/>
  <c r="G23" i="21"/>
  <c r="J22" i="21"/>
  <c r="I22" i="21"/>
  <c r="B22" i="21"/>
  <c r="J21" i="21"/>
  <c r="I21" i="21"/>
  <c r="W20" i="21"/>
  <c r="V20" i="21"/>
  <c r="U20" i="21"/>
  <c r="J20" i="21"/>
  <c r="I20" i="21"/>
  <c r="J51" i="21"/>
  <c r="I51" i="21"/>
  <c r="G51" i="21"/>
  <c r="J50" i="21"/>
  <c r="I50" i="21"/>
  <c r="B50" i="21"/>
  <c r="J49" i="21"/>
  <c r="I49" i="21"/>
  <c r="W48" i="21"/>
  <c r="V48" i="21"/>
  <c r="U48" i="21"/>
  <c r="J48" i="21"/>
  <c r="I48" i="21"/>
  <c r="I34" i="21"/>
  <c r="J34" i="21"/>
  <c r="U34" i="21"/>
  <c r="V34" i="21"/>
  <c r="W34" i="21"/>
  <c r="I35" i="21"/>
  <c r="J35" i="21"/>
  <c r="B36" i="21"/>
  <c r="I36" i="21"/>
  <c r="J36" i="21"/>
  <c r="G37" i="21"/>
  <c r="I37" i="21"/>
  <c r="J37" i="21"/>
  <c r="J86" i="21"/>
  <c r="I86" i="21"/>
  <c r="G86" i="21"/>
  <c r="J85" i="21"/>
  <c r="I85" i="21"/>
  <c r="B85" i="21"/>
  <c r="J84" i="21"/>
  <c r="I84" i="21"/>
  <c r="W83" i="21"/>
  <c r="V83" i="21"/>
  <c r="U83" i="21"/>
  <c r="J83" i="21"/>
  <c r="I83" i="21"/>
  <c r="O2" i="21"/>
  <c r="R83" i="21" s="1"/>
  <c r="J9" i="20"/>
  <c r="I9" i="20"/>
  <c r="G9" i="20"/>
  <c r="J8" i="20"/>
  <c r="I8" i="20"/>
  <c r="B8" i="20"/>
  <c r="J7" i="20"/>
  <c r="I7" i="20"/>
  <c r="W6" i="20"/>
  <c r="V6" i="20"/>
  <c r="U6" i="20"/>
  <c r="J6" i="20"/>
  <c r="I6" i="20"/>
  <c r="O2" i="20"/>
  <c r="R6" i="20" s="1"/>
  <c r="J23" i="19"/>
  <c r="I23" i="19"/>
  <c r="G23" i="19"/>
  <c r="J22" i="19"/>
  <c r="I22" i="19"/>
  <c r="B22" i="19"/>
  <c r="J21" i="19"/>
  <c r="I21" i="19"/>
  <c r="W20" i="19"/>
  <c r="V20" i="19"/>
  <c r="U20" i="19"/>
  <c r="J20" i="19"/>
  <c r="I20" i="19"/>
  <c r="J16" i="19"/>
  <c r="I16" i="19"/>
  <c r="G16" i="19"/>
  <c r="J15" i="19"/>
  <c r="I15" i="19"/>
  <c r="B15" i="19"/>
  <c r="J14" i="19"/>
  <c r="I14" i="19"/>
  <c r="W13" i="19"/>
  <c r="V13" i="19"/>
  <c r="U13" i="19"/>
  <c r="J13" i="19"/>
  <c r="I13" i="19"/>
  <c r="J44" i="19"/>
  <c r="I44" i="19"/>
  <c r="G44" i="19"/>
  <c r="J43" i="19"/>
  <c r="I43" i="19"/>
  <c r="B43" i="19"/>
  <c r="J42" i="19"/>
  <c r="I42" i="19"/>
  <c r="W41" i="19"/>
  <c r="V41" i="19"/>
  <c r="U41" i="19"/>
  <c r="J41" i="19"/>
  <c r="I41" i="19"/>
  <c r="J51" i="19"/>
  <c r="I51" i="19"/>
  <c r="G51" i="19"/>
  <c r="J50" i="19"/>
  <c r="I50" i="19"/>
  <c r="B50" i="19"/>
  <c r="J49" i="19"/>
  <c r="I49" i="19"/>
  <c r="W48" i="19"/>
  <c r="V48" i="19"/>
  <c r="U48" i="19"/>
  <c r="J48" i="19"/>
  <c r="I48" i="19"/>
  <c r="J58" i="19"/>
  <c r="I58" i="19"/>
  <c r="G58" i="19"/>
  <c r="J57" i="19"/>
  <c r="I57" i="19"/>
  <c r="B57" i="19"/>
  <c r="J56" i="19"/>
  <c r="I56" i="19"/>
  <c r="W55" i="19"/>
  <c r="V55" i="19"/>
  <c r="U55" i="19"/>
  <c r="J55" i="19"/>
  <c r="I55" i="19"/>
  <c r="J30" i="19"/>
  <c r="I30" i="19"/>
  <c r="G30" i="19"/>
  <c r="J29" i="19"/>
  <c r="I29" i="19"/>
  <c r="B29" i="19"/>
  <c r="J28" i="19"/>
  <c r="I28" i="19"/>
  <c r="W27" i="19"/>
  <c r="V27" i="19"/>
  <c r="U27" i="19"/>
  <c r="J27" i="19"/>
  <c r="I27" i="19"/>
  <c r="J65" i="19"/>
  <c r="I65" i="19"/>
  <c r="G65" i="19"/>
  <c r="J64" i="19"/>
  <c r="I64" i="19"/>
  <c r="B64" i="19"/>
  <c r="J63" i="19"/>
  <c r="I63" i="19"/>
  <c r="W62" i="19"/>
  <c r="V62" i="19"/>
  <c r="U62" i="19"/>
  <c r="J62" i="19"/>
  <c r="I62" i="19"/>
  <c r="I34" i="19"/>
  <c r="J34" i="19"/>
  <c r="U34" i="19"/>
  <c r="V34" i="19"/>
  <c r="W34" i="19"/>
  <c r="I35" i="19"/>
  <c r="J35" i="19"/>
  <c r="B36" i="19"/>
  <c r="I36" i="19"/>
  <c r="J36" i="19"/>
  <c r="G37" i="19"/>
  <c r="I37" i="19"/>
  <c r="J37" i="19"/>
  <c r="J9" i="19"/>
  <c r="I9" i="19"/>
  <c r="G9" i="19"/>
  <c r="J8" i="19"/>
  <c r="I8" i="19"/>
  <c r="B8" i="19"/>
  <c r="J7" i="19"/>
  <c r="I7" i="19"/>
  <c r="W6" i="19"/>
  <c r="V6" i="19"/>
  <c r="U6" i="19"/>
  <c r="J6" i="19"/>
  <c r="I6" i="19"/>
  <c r="O2" i="19"/>
  <c r="R6" i="19" s="1"/>
  <c r="J51" i="18"/>
  <c r="I51" i="18"/>
  <c r="G51" i="18"/>
  <c r="J50" i="18"/>
  <c r="I50" i="18"/>
  <c r="B50" i="18"/>
  <c r="J49" i="18"/>
  <c r="I49" i="18"/>
  <c r="W48" i="18"/>
  <c r="V48" i="18"/>
  <c r="U48" i="18"/>
  <c r="J48" i="18"/>
  <c r="I48" i="18"/>
  <c r="J79" i="18"/>
  <c r="I79" i="18"/>
  <c r="G79" i="18"/>
  <c r="J78" i="18"/>
  <c r="I78" i="18"/>
  <c r="B78" i="18"/>
  <c r="J77" i="18"/>
  <c r="I77" i="18"/>
  <c r="W76" i="18"/>
  <c r="V76" i="18"/>
  <c r="U76" i="18"/>
  <c r="J76" i="18"/>
  <c r="I76" i="18"/>
  <c r="J44" i="18"/>
  <c r="I44" i="18"/>
  <c r="G44" i="18"/>
  <c r="J43" i="18"/>
  <c r="I43" i="18"/>
  <c r="B43" i="18"/>
  <c r="J42" i="18"/>
  <c r="I42" i="18"/>
  <c r="W41" i="18"/>
  <c r="V41" i="18"/>
  <c r="U41" i="18"/>
  <c r="J41" i="18"/>
  <c r="I41" i="18"/>
  <c r="J72" i="18"/>
  <c r="I72" i="18"/>
  <c r="G72" i="18"/>
  <c r="J71" i="18"/>
  <c r="I71" i="18"/>
  <c r="B71" i="18"/>
  <c r="J70" i="18"/>
  <c r="I70" i="18"/>
  <c r="W69" i="18"/>
  <c r="V69" i="18"/>
  <c r="U69" i="18"/>
  <c r="J69" i="18"/>
  <c r="I69" i="18"/>
  <c r="J30" i="18"/>
  <c r="I30" i="18"/>
  <c r="G30" i="18"/>
  <c r="J29" i="18"/>
  <c r="I29" i="18"/>
  <c r="B29" i="18"/>
  <c r="J28" i="18"/>
  <c r="I28" i="18"/>
  <c r="W27" i="18"/>
  <c r="V27" i="18"/>
  <c r="U27" i="18"/>
  <c r="J27" i="18"/>
  <c r="I27" i="18"/>
  <c r="J37" i="18"/>
  <c r="I37" i="18"/>
  <c r="G37" i="18"/>
  <c r="J36" i="18"/>
  <c r="I36" i="18"/>
  <c r="B36" i="18"/>
  <c r="J35" i="18"/>
  <c r="I35" i="18"/>
  <c r="W34" i="18"/>
  <c r="V34" i="18"/>
  <c r="U34" i="18"/>
  <c r="J34" i="18"/>
  <c r="I34" i="18"/>
  <c r="J86" i="18"/>
  <c r="I86" i="18"/>
  <c r="G86" i="18"/>
  <c r="J85" i="18"/>
  <c r="I85" i="18"/>
  <c r="B85" i="18"/>
  <c r="J84" i="18"/>
  <c r="I84" i="18"/>
  <c r="W83" i="18"/>
  <c r="V83" i="18"/>
  <c r="U83" i="18"/>
  <c r="J83" i="18"/>
  <c r="I83" i="18"/>
  <c r="J9" i="18"/>
  <c r="I9" i="18"/>
  <c r="G9" i="18"/>
  <c r="J8" i="18"/>
  <c r="I8" i="18"/>
  <c r="B8" i="18"/>
  <c r="J7" i="18"/>
  <c r="I7" i="18"/>
  <c r="W6" i="18"/>
  <c r="V6" i="18"/>
  <c r="U6" i="18"/>
  <c r="J6" i="18"/>
  <c r="I6" i="18"/>
  <c r="J93" i="18"/>
  <c r="I93" i="18"/>
  <c r="G93" i="18"/>
  <c r="J92" i="18"/>
  <c r="I92" i="18"/>
  <c r="B92" i="18"/>
  <c r="J91" i="18"/>
  <c r="I91" i="18"/>
  <c r="W90" i="18"/>
  <c r="V90" i="18"/>
  <c r="U90" i="18"/>
  <c r="J90" i="18"/>
  <c r="I90" i="18"/>
  <c r="J16" i="18"/>
  <c r="I16" i="18"/>
  <c r="G16" i="18"/>
  <c r="J15" i="18"/>
  <c r="I15" i="18"/>
  <c r="B15" i="18"/>
  <c r="J14" i="18"/>
  <c r="I14" i="18"/>
  <c r="W13" i="18"/>
  <c r="V13" i="18"/>
  <c r="U13" i="18"/>
  <c r="J13" i="18"/>
  <c r="I13" i="18"/>
  <c r="J65" i="18"/>
  <c r="I65" i="18"/>
  <c r="G65" i="18"/>
  <c r="J64" i="18"/>
  <c r="I64" i="18"/>
  <c r="B64" i="18"/>
  <c r="J63" i="18"/>
  <c r="I63" i="18"/>
  <c r="W62" i="18"/>
  <c r="V62" i="18"/>
  <c r="U62" i="18"/>
  <c r="J62" i="18"/>
  <c r="I62" i="18"/>
  <c r="I20" i="18"/>
  <c r="J20" i="18"/>
  <c r="U20" i="18"/>
  <c r="V20" i="18"/>
  <c r="W20" i="18"/>
  <c r="I21" i="18"/>
  <c r="J21" i="18"/>
  <c r="B22" i="18"/>
  <c r="I22" i="18"/>
  <c r="J22" i="18"/>
  <c r="G23" i="18"/>
  <c r="I23" i="18"/>
  <c r="J23" i="18"/>
  <c r="J58" i="18"/>
  <c r="I58" i="18"/>
  <c r="G58" i="18"/>
  <c r="J57" i="18"/>
  <c r="I57" i="18"/>
  <c r="B57" i="18"/>
  <c r="J56" i="18"/>
  <c r="I56" i="18"/>
  <c r="W55" i="18"/>
  <c r="V55" i="18"/>
  <c r="U55" i="18"/>
  <c r="J55" i="18"/>
  <c r="I55" i="18"/>
  <c r="O2" i="18"/>
  <c r="R55" i="18" s="1"/>
  <c r="J44" i="17"/>
  <c r="I44" i="17"/>
  <c r="G44" i="17"/>
  <c r="J43" i="17"/>
  <c r="I43" i="17"/>
  <c r="B43" i="17"/>
  <c r="J42" i="17"/>
  <c r="I42" i="17"/>
  <c r="W41" i="17"/>
  <c r="V41" i="17"/>
  <c r="U41" i="17"/>
  <c r="J41" i="17"/>
  <c r="I41" i="17"/>
  <c r="J37" i="17"/>
  <c r="I37" i="17"/>
  <c r="G37" i="17"/>
  <c r="J36" i="17"/>
  <c r="I36" i="17"/>
  <c r="B36" i="17"/>
  <c r="J35" i="17"/>
  <c r="I35" i="17"/>
  <c r="W34" i="17"/>
  <c r="V34" i="17"/>
  <c r="U34" i="17"/>
  <c r="J34" i="17"/>
  <c r="I34" i="17"/>
  <c r="J16" i="17"/>
  <c r="I16" i="17"/>
  <c r="G16" i="17"/>
  <c r="J15" i="17"/>
  <c r="I15" i="17"/>
  <c r="B15" i="17"/>
  <c r="J14" i="17"/>
  <c r="I14" i="17"/>
  <c r="W13" i="17"/>
  <c r="V13" i="17"/>
  <c r="U13" i="17"/>
  <c r="J13" i="17"/>
  <c r="I13" i="17"/>
  <c r="J30" i="17"/>
  <c r="I30" i="17"/>
  <c r="G30" i="17"/>
  <c r="J29" i="17"/>
  <c r="I29" i="17"/>
  <c r="B29" i="17"/>
  <c r="J28" i="17"/>
  <c r="I28" i="17"/>
  <c r="W27" i="17"/>
  <c r="V27" i="17"/>
  <c r="U27" i="17"/>
  <c r="J27" i="17"/>
  <c r="I27" i="17"/>
  <c r="J23" i="17"/>
  <c r="I23" i="17"/>
  <c r="G23" i="17"/>
  <c r="J22" i="17"/>
  <c r="I22" i="17"/>
  <c r="B22" i="17"/>
  <c r="J21" i="17"/>
  <c r="I21" i="17"/>
  <c r="W20" i="17"/>
  <c r="V20" i="17"/>
  <c r="U20" i="17"/>
  <c r="J20" i="17"/>
  <c r="I20" i="17"/>
  <c r="I48" i="17"/>
  <c r="J48" i="17"/>
  <c r="U48" i="17"/>
  <c r="V48" i="17"/>
  <c r="W48" i="17"/>
  <c r="I49" i="17"/>
  <c r="J49" i="17"/>
  <c r="B50" i="17"/>
  <c r="I50" i="17"/>
  <c r="J50" i="17"/>
  <c r="G51" i="17"/>
  <c r="I51" i="17"/>
  <c r="J51" i="17"/>
  <c r="J9" i="17"/>
  <c r="I9" i="17"/>
  <c r="G9" i="17"/>
  <c r="J8" i="17"/>
  <c r="I8" i="17"/>
  <c r="B8" i="17"/>
  <c r="J7" i="17"/>
  <c r="I7" i="17"/>
  <c r="W6" i="17"/>
  <c r="V6" i="17"/>
  <c r="U6" i="17"/>
  <c r="J6" i="17"/>
  <c r="I6" i="17"/>
  <c r="O2" i="17"/>
  <c r="R6" i="17" s="1"/>
  <c r="J9" i="16"/>
  <c r="I9" i="16"/>
  <c r="G9" i="16"/>
  <c r="J8" i="16"/>
  <c r="I8" i="16"/>
  <c r="B8" i="16"/>
  <c r="J7" i="16"/>
  <c r="I7" i="16"/>
  <c r="W6" i="16"/>
  <c r="V6" i="16"/>
  <c r="U6" i="16"/>
  <c r="J6" i="16"/>
  <c r="I6" i="16"/>
  <c r="J23" i="16"/>
  <c r="I23" i="16"/>
  <c r="G23" i="16"/>
  <c r="J22" i="16"/>
  <c r="I22" i="16"/>
  <c r="B22" i="16"/>
  <c r="J21" i="16"/>
  <c r="I21" i="16"/>
  <c r="W20" i="16"/>
  <c r="V20" i="16"/>
  <c r="U20" i="16"/>
  <c r="J20" i="16"/>
  <c r="I20" i="16"/>
  <c r="J37" i="16"/>
  <c r="I37" i="16"/>
  <c r="G37" i="16"/>
  <c r="J36" i="16"/>
  <c r="I36" i="16"/>
  <c r="B36" i="16"/>
  <c r="J35" i="16"/>
  <c r="I35" i="16"/>
  <c r="W34" i="16"/>
  <c r="V34" i="16"/>
  <c r="U34" i="16"/>
  <c r="J34" i="16"/>
  <c r="I34" i="16"/>
  <c r="I27" i="16"/>
  <c r="J27" i="16"/>
  <c r="U27" i="16"/>
  <c r="V27" i="16"/>
  <c r="W27" i="16"/>
  <c r="I28" i="16"/>
  <c r="J28" i="16"/>
  <c r="B29" i="16"/>
  <c r="I29" i="16"/>
  <c r="J29" i="16"/>
  <c r="G30" i="16"/>
  <c r="I30" i="16"/>
  <c r="J30" i="16"/>
  <c r="J16" i="16"/>
  <c r="I16" i="16"/>
  <c r="G16" i="16"/>
  <c r="J15" i="16"/>
  <c r="I15" i="16"/>
  <c r="B15" i="16"/>
  <c r="J14" i="16"/>
  <c r="I14" i="16"/>
  <c r="W13" i="16"/>
  <c r="V13" i="16"/>
  <c r="U13" i="16"/>
  <c r="J13" i="16"/>
  <c r="I13" i="16"/>
  <c r="O2" i="16"/>
  <c r="R13" i="16" s="1"/>
  <c r="E24" i="15"/>
  <c r="O2" i="1"/>
  <c r="R6" i="1" s="1"/>
  <c r="W6" i="1"/>
  <c r="V6" i="1"/>
  <c r="U6" i="1"/>
  <c r="I7" i="1"/>
  <c r="I8" i="1"/>
  <c r="I9" i="1"/>
  <c r="I6" i="1"/>
  <c r="G9" i="1"/>
  <c r="B8" i="1"/>
  <c r="J7" i="1"/>
  <c r="J8" i="1"/>
  <c r="J9" i="1"/>
  <c r="J6" i="1"/>
  <c r="R27" i="16" l="1"/>
  <c r="M25" i="16" s="1"/>
  <c r="R34" i="16"/>
  <c r="M32" i="16" s="1"/>
  <c r="R6" i="16"/>
  <c r="M4" i="16" s="1"/>
  <c r="G32" i="16"/>
  <c r="R20" i="16"/>
  <c r="M18" i="16" s="1"/>
  <c r="R48" i="17"/>
  <c r="M46" i="17" s="1"/>
  <c r="R20" i="17"/>
  <c r="M18" i="17" s="1"/>
  <c r="R13" i="17"/>
  <c r="M11" i="17" s="1"/>
  <c r="R41" i="17"/>
  <c r="M39" i="17" s="1"/>
  <c r="R27" i="17"/>
  <c r="M25" i="17" s="1"/>
  <c r="R34" i="17"/>
  <c r="M32" i="17" s="1"/>
  <c r="R13" i="23"/>
  <c r="M11" i="23" s="1"/>
  <c r="R20" i="23"/>
  <c r="M18" i="23" s="1"/>
  <c r="R27" i="23"/>
  <c r="M25" i="23" s="1"/>
  <c r="R34" i="23"/>
  <c r="M32" i="23" s="1"/>
  <c r="R41" i="23"/>
  <c r="M39" i="23" s="1"/>
  <c r="R6" i="23"/>
  <c r="M4" i="23" s="1"/>
  <c r="R20" i="18"/>
  <c r="M18" i="18" s="1"/>
  <c r="G32" i="18"/>
  <c r="R62" i="18"/>
  <c r="M60" i="18" s="1"/>
  <c r="R90" i="18"/>
  <c r="M88" i="18" s="1"/>
  <c r="R34" i="18"/>
  <c r="M32" i="18" s="1"/>
  <c r="R69" i="18"/>
  <c r="M67" i="18" s="1"/>
  <c r="R76" i="18"/>
  <c r="M74" i="18" s="1"/>
  <c r="R83" i="18"/>
  <c r="M81" i="18" s="1"/>
  <c r="R13" i="18"/>
  <c r="M11" i="18" s="1"/>
  <c r="R6" i="18"/>
  <c r="M4" i="18" s="1"/>
  <c r="R27" i="18"/>
  <c r="M25" i="18" s="1"/>
  <c r="R41" i="18"/>
  <c r="M39" i="18" s="1"/>
  <c r="R48" i="18"/>
  <c r="M46" i="18" s="1"/>
  <c r="R34" i="19"/>
  <c r="M32" i="19" s="1"/>
  <c r="R55" i="19"/>
  <c r="M53" i="19" s="1"/>
  <c r="R41" i="19"/>
  <c r="M39" i="19" s="1"/>
  <c r="R20" i="19"/>
  <c r="M18" i="19" s="1"/>
  <c r="R62" i="19"/>
  <c r="M60" i="19" s="1"/>
  <c r="R27" i="19"/>
  <c r="M25" i="19" s="1"/>
  <c r="R48" i="19"/>
  <c r="M46" i="19" s="1"/>
  <c r="R13" i="19"/>
  <c r="M11" i="19" s="1"/>
  <c r="R69" i="21"/>
  <c r="M67" i="21" s="1"/>
  <c r="R6" i="21"/>
  <c r="M4" i="21" s="1"/>
  <c r="R90" i="21"/>
  <c r="M88" i="21" s="1"/>
  <c r="R104" i="21"/>
  <c r="M102" i="21" s="1"/>
  <c r="R97" i="21"/>
  <c r="M95" i="21" s="1"/>
  <c r="G95" i="21"/>
  <c r="R34" i="21"/>
  <c r="M32" i="21" s="1"/>
  <c r="R41" i="21"/>
  <c r="M39" i="21" s="1"/>
  <c r="R62" i="21"/>
  <c r="M60" i="21" s="1"/>
  <c r="R55" i="21"/>
  <c r="M53" i="21" s="1"/>
  <c r="R48" i="21"/>
  <c r="M46" i="21" s="1"/>
  <c r="R76" i="21"/>
  <c r="M74" i="21" s="1"/>
  <c r="R13" i="21"/>
  <c r="M11" i="21" s="1"/>
  <c r="R27" i="21"/>
  <c r="M25" i="21" s="1"/>
  <c r="R111" i="21"/>
  <c r="M109" i="21" s="1"/>
  <c r="P109" i="21" s="1"/>
  <c r="T109" i="21" s="1"/>
  <c r="R20" i="21"/>
  <c r="M18" i="21" s="1"/>
  <c r="G109" i="21"/>
  <c r="R20" i="24"/>
  <c r="M18" i="24" s="1"/>
  <c r="R13" i="24"/>
  <c r="M11" i="24" s="1"/>
  <c r="R20" i="25"/>
  <c r="M18" i="25" s="1"/>
  <c r="R34" i="25"/>
  <c r="M32" i="25" s="1"/>
  <c r="R69" i="25"/>
  <c r="M67" i="25" s="1"/>
  <c r="R48" i="25"/>
  <c r="M46" i="25" s="1"/>
  <c r="R6" i="25"/>
  <c r="M4" i="25" s="1"/>
  <c r="R13" i="25"/>
  <c r="M11" i="25" s="1"/>
  <c r="R41" i="25"/>
  <c r="M39" i="25" s="1"/>
  <c r="R62" i="25"/>
  <c r="M60" i="25" s="1"/>
  <c r="R55" i="25"/>
  <c r="M53" i="25" s="1"/>
  <c r="G11" i="25"/>
  <c r="G32" i="17"/>
  <c r="G46" i="17"/>
  <c r="G18" i="24"/>
  <c r="G18" i="17"/>
  <c r="G18" i="26"/>
  <c r="G11" i="16"/>
  <c r="G60" i="18"/>
  <c r="P53" i="19"/>
  <c r="T53" i="19" s="1"/>
  <c r="G53" i="19"/>
  <c r="P32" i="18"/>
  <c r="T32" i="18" s="1"/>
  <c r="P32" i="16"/>
  <c r="T32" i="16" s="1"/>
  <c r="P32" i="23"/>
  <c r="T32" i="23" s="1"/>
  <c r="G32" i="23"/>
  <c r="G74" i="18"/>
  <c r="G11" i="26"/>
  <c r="G67" i="21"/>
  <c r="G74" i="21"/>
  <c r="G18" i="16"/>
  <c r="G67" i="25"/>
  <c r="P60" i="19"/>
  <c r="T60" i="19" s="1"/>
  <c r="G60" i="19"/>
  <c r="P32" i="17"/>
  <c r="T32" i="17" s="1"/>
  <c r="P18" i="25"/>
  <c r="T18" i="25" s="1"/>
  <c r="G18" i="25"/>
  <c r="G4" i="25"/>
  <c r="G11" i="23"/>
  <c r="G46" i="21"/>
  <c r="G32" i="21"/>
  <c r="G18" i="18"/>
  <c r="P46" i="19"/>
  <c r="T46" i="19" s="1"/>
  <c r="G46" i="19"/>
  <c r="G32" i="19"/>
  <c r="P25" i="19"/>
  <c r="T25" i="19" s="1"/>
  <c r="G25" i="19"/>
  <c r="G88" i="18"/>
  <c r="P11" i="24"/>
  <c r="T11" i="24" s="1"/>
  <c r="G11" i="24"/>
  <c r="G4" i="24"/>
  <c r="G25" i="17"/>
  <c r="G60" i="25"/>
  <c r="G60" i="21"/>
  <c r="G4" i="22"/>
  <c r="P67" i="18"/>
  <c r="T67" i="18" s="1"/>
  <c r="G67" i="18"/>
  <c r="G25" i="18"/>
  <c r="P18" i="26"/>
  <c r="T18" i="26" s="1"/>
  <c r="G46" i="25"/>
  <c r="G81" i="21"/>
  <c r="G4" i="23"/>
  <c r="G25" i="16"/>
  <c r="P39" i="23"/>
  <c r="T39" i="23" s="1"/>
  <c r="G39" i="23"/>
  <c r="G81" i="18"/>
  <c r="G102" i="21"/>
  <c r="P4" i="21"/>
  <c r="T4" i="21" s="1"/>
  <c r="G4" i="21"/>
  <c r="G4" i="19"/>
  <c r="P11" i="17"/>
  <c r="T11" i="17" s="1"/>
  <c r="G11" i="17"/>
  <c r="P46" i="18"/>
  <c r="T46" i="18" s="1"/>
  <c r="G46" i="18"/>
  <c r="G4" i="17"/>
  <c r="G39" i="21"/>
  <c r="G4" i="26"/>
  <c r="G25" i="21"/>
  <c r="P4" i="16"/>
  <c r="T4" i="16" s="1"/>
  <c r="G4" i="16"/>
  <c r="G53" i="25"/>
  <c r="P25" i="23"/>
  <c r="T25" i="23" s="1"/>
  <c r="G25" i="23"/>
  <c r="G39" i="25"/>
  <c r="P11" i="18"/>
  <c r="T11" i="18" s="1"/>
  <c r="G11" i="18"/>
  <c r="G4" i="20"/>
  <c r="G11" i="19"/>
  <c r="G39" i="19"/>
  <c r="P39" i="18"/>
  <c r="T39" i="18" s="1"/>
  <c r="G39" i="18"/>
  <c r="G39" i="17"/>
  <c r="G18" i="21"/>
  <c r="G32" i="25"/>
  <c r="P11" i="21"/>
  <c r="T11" i="21" s="1"/>
  <c r="G11" i="21"/>
  <c r="G88" i="21"/>
  <c r="G18" i="19"/>
  <c r="P4" i="18"/>
  <c r="T4" i="18" s="1"/>
  <c r="G4" i="18"/>
  <c r="P18" i="23"/>
  <c r="T18" i="23" s="1"/>
  <c r="G18" i="23"/>
  <c r="P53" i="21"/>
  <c r="T53" i="21" s="1"/>
  <c r="G53" i="21"/>
  <c r="G53" i="18"/>
  <c r="G46" i="23"/>
  <c r="G25" i="25"/>
  <c r="P11" i="26"/>
  <c r="T11" i="26" s="1"/>
  <c r="M4" i="26"/>
  <c r="P4" i="26"/>
  <c r="T4" i="26" s="1"/>
  <c r="P32" i="25"/>
  <c r="T32" i="25" s="1"/>
  <c r="M25" i="25"/>
  <c r="P25" i="25" s="1"/>
  <c r="T25" i="25" s="1"/>
  <c r="P18" i="24"/>
  <c r="T18" i="24" s="1"/>
  <c r="M4" i="24"/>
  <c r="P4" i="24"/>
  <c r="T4" i="24" s="1"/>
  <c r="P11" i="23"/>
  <c r="T11" i="23" s="1"/>
  <c r="M46" i="23"/>
  <c r="P46" i="23" s="1"/>
  <c r="T46" i="23" s="1"/>
  <c r="P4" i="22"/>
  <c r="T4" i="22" s="1"/>
  <c r="S2" i="22" s="1"/>
  <c r="M81" i="21"/>
  <c r="P81" i="21" s="1"/>
  <c r="T81" i="21" s="1"/>
  <c r="M4" i="20"/>
  <c r="P4" i="20"/>
  <c r="T4" i="20" s="1"/>
  <c r="S2" i="20" s="1"/>
  <c r="P32" i="19"/>
  <c r="T32" i="19" s="1"/>
  <c r="M4" i="19"/>
  <c r="P4" i="19" s="1"/>
  <c r="T4" i="19" s="1"/>
  <c r="P88" i="18"/>
  <c r="T88" i="18" s="1"/>
  <c r="P18" i="18"/>
  <c r="T18" i="18" s="1"/>
  <c r="M53" i="18"/>
  <c r="P53" i="18"/>
  <c r="T53" i="18" s="1"/>
  <c r="P25" i="17"/>
  <c r="T25" i="17" s="1"/>
  <c r="P18" i="17"/>
  <c r="T18" i="17" s="1"/>
  <c r="P46" i="17"/>
  <c r="T46" i="17" s="1"/>
  <c r="M4" i="17"/>
  <c r="P4" i="17"/>
  <c r="T4" i="17" s="1"/>
  <c r="P18" i="16"/>
  <c r="T18" i="16" s="1"/>
  <c r="P25" i="16"/>
  <c r="T25" i="16" s="1"/>
  <c r="M11" i="16"/>
  <c r="P11" i="16"/>
  <c r="T11" i="16" s="1"/>
  <c r="G4" i="1"/>
  <c r="M4" i="1"/>
  <c r="P4" i="1" s="1"/>
  <c r="T4" i="1" s="1"/>
  <c r="S2" i="1" s="1"/>
  <c r="P39" i="17" l="1"/>
  <c r="T39" i="17" s="1"/>
  <c r="S2" i="17" s="1"/>
  <c r="P4" i="23"/>
  <c r="T4" i="23" s="1"/>
  <c r="S2" i="23" s="1"/>
  <c r="P81" i="18"/>
  <c r="T81" i="18" s="1"/>
  <c r="P74" i="18"/>
  <c r="T74" i="18" s="1"/>
  <c r="P25" i="18"/>
  <c r="T25" i="18" s="1"/>
  <c r="P60" i="18"/>
  <c r="T60" i="18" s="1"/>
  <c r="P39" i="19"/>
  <c r="T39" i="19" s="1"/>
  <c r="P18" i="19"/>
  <c r="T18" i="19" s="1"/>
  <c r="P11" i="19"/>
  <c r="T11" i="19" s="1"/>
  <c r="P46" i="21"/>
  <c r="T46" i="21" s="1"/>
  <c r="P67" i="21"/>
  <c r="T67" i="21" s="1"/>
  <c r="P95" i="21"/>
  <c r="T95" i="21" s="1"/>
  <c r="P60" i="21"/>
  <c r="T60" i="21" s="1"/>
  <c r="P32" i="21"/>
  <c r="T32" i="21" s="1"/>
  <c r="P88" i="21"/>
  <c r="T88" i="21" s="1"/>
  <c r="P25" i="21"/>
  <c r="T25" i="21" s="1"/>
  <c r="P102" i="21"/>
  <c r="T102" i="21" s="1"/>
  <c r="P74" i="21"/>
  <c r="T74" i="21" s="1"/>
  <c r="P39" i="21"/>
  <c r="T39" i="21" s="1"/>
  <c r="P18" i="21"/>
  <c r="T18" i="21" s="1"/>
  <c r="P39" i="25"/>
  <c r="T39" i="25" s="1"/>
  <c r="P67" i="25"/>
  <c r="T67" i="25" s="1"/>
  <c r="P46" i="25"/>
  <c r="T46" i="25" s="1"/>
  <c r="P11" i="25"/>
  <c r="T11" i="25" s="1"/>
  <c r="P60" i="25"/>
  <c r="T60" i="25" s="1"/>
  <c r="P4" i="25"/>
  <c r="T4" i="25" s="1"/>
  <c r="P53" i="25"/>
  <c r="T53" i="25" s="1"/>
  <c r="S2" i="24"/>
  <c r="S2" i="26"/>
  <c r="S2" i="16"/>
  <c r="S2" i="18" l="1"/>
  <c r="S2" i="19"/>
  <c r="S2" i="21"/>
  <c r="S2" i="25"/>
</calcChain>
</file>

<file path=xl/sharedStrings.xml><?xml version="1.0" encoding="utf-8"?>
<sst xmlns="http://schemas.openxmlformats.org/spreadsheetml/2006/main" count="2967" uniqueCount="394">
  <si>
    <t>N°</t>
  </si>
  <si>
    <t>Prénom</t>
  </si>
  <si>
    <t>Nbr.0</t>
  </si>
  <si>
    <t>Nbr.1</t>
  </si>
  <si>
    <t>Nbr.2</t>
  </si>
  <si>
    <t>Nbr.3</t>
  </si>
  <si>
    <t>Nbr.5</t>
  </si>
  <si>
    <t>Pén. Jury</t>
  </si>
  <si>
    <t>Catégorie</t>
  </si>
  <si>
    <t>TOUR</t>
  </si>
  <si>
    <t>Total/tr</t>
  </si>
  <si>
    <t>Heure Départ</t>
  </si>
  <si>
    <t>Heure Arrivée</t>
  </si>
  <si>
    <t>T1</t>
  </si>
  <si>
    <t>T2</t>
  </si>
  <si>
    <t>T3</t>
  </si>
  <si>
    <t>Moyenne par zone</t>
  </si>
  <si>
    <t>place</t>
  </si>
  <si>
    <t>Pts Chpt</t>
  </si>
  <si>
    <t>S1</t>
  </si>
  <si>
    <t>S2</t>
  </si>
  <si>
    <t>S3+</t>
  </si>
  <si>
    <t>S3</t>
  </si>
  <si>
    <t>S4</t>
  </si>
  <si>
    <t>T4</t>
  </si>
  <si>
    <t>Nom</t>
  </si>
  <si>
    <t>Temps de course</t>
  </si>
  <si>
    <t>NOM</t>
  </si>
  <si>
    <t>S4+</t>
  </si>
  <si>
    <t>CLASSEMENT</t>
  </si>
  <si>
    <t>TOTAL</t>
  </si>
  <si>
    <t>Pénalité Temps</t>
  </si>
  <si>
    <t>Nbre Zones</t>
  </si>
  <si>
    <t>N° Licence</t>
  </si>
  <si>
    <t>Ligue</t>
  </si>
  <si>
    <t>Club</t>
  </si>
  <si>
    <t>GREMILLET</t>
  </si>
  <si>
    <t>MC La Bressaude</t>
  </si>
  <si>
    <t>ETLB</t>
  </si>
  <si>
    <t>MC Haut Saonois</t>
  </si>
  <si>
    <t>PACALIS</t>
  </si>
  <si>
    <t>MC Stanislas</t>
  </si>
  <si>
    <t>PETITJEAN</t>
  </si>
  <si>
    <t>AMVHV</t>
  </si>
  <si>
    <t>Julien</t>
  </si>
  <si>
    <t>COLIN</t>
  </si>
  <si>
    <t>FEIDT</t>
  </si>
  <si>
    <t>Trial 70</t>
  </si>
  <si>
    <t>Eric</t>
  </si>
  <si>
    <t>POIROT</t>
  </si>
  <si>
    <t>Thierry</t>
  </si>
  <si>
    <t>MC Andlau</t>
  </si>
  <si>
    <t>MC Epernay</t>
  </si>
  <si>
    <t>MC Neuville</t>
  </si>
  <si>
    <t>Expert</t>
  </si>
  <si>
    <t>RIEGER</t>
  </si>
  <si>
    <t>Pierre</t>
  </si>
  <si>
    <t>Marc</t>
  </si>
  <si>
    <t>MC Faulx</t>
  </si>
  <si>
    <t>MC Viel Armand</t>
  </si>
  <si>
    <t>MC Munster</t>
  </si>
  <si>
    <t>MC Bergheim</t>
  </si>
  <si>
    <t>Joel</t>
  </si>
  <si>
    <t>MANGIN</t>
  </si>
  <si>
    <t>Luc</t>
  </si>
  <si>
    <t>Christophe</t>
  </si>
  <si>
    <t>Louis</t>
  </si>
  <si>
    <t>MC des Corbeaux</t>
  </si>
  <si>
    <t>Claude</t>
  </si>
  <si>
    <t>Laurent</t>
  </si>
  <si>
    <t>MC Nogentais</t>
  </si>
  <si>
    <t>MC Gye</t>
  </si>
  <si>
    <t>MC Centre Alsace</t>
  </si>
  <si>
    <t>BECK</t>
  </si>
  <si>
    <t>Solène</t>
  </si>
  <si>
    <t>MC Villars</t>
  </si>
  <si>
    <t>MC Saint Dié</t>
  </si>
  <si>
    <t>TP55</t>
  </si>
  <si>
    <t>TCVB</t>
  </si>
  <si>
    <t>MC Saint Mihel</t>
  </si>
  <si>
    <t>MC Granges</t>
  </si>
  <si>
    <t>UM Marne</t>
  </si>
  <si>
    <t>MC Haut Marnais</t>
  </si>
  <si>
    <t>MC Amitié</t>
  </si>
  <si>
    <t>Enduro Extreme</t>
  </si>
  <si>
    <t>MC Soultz</t>
  </si>
  <si>
    <t>MC Charleville</t>
  </si>
  <si>
    <t>MC 3 Lys</t>
  </si>
  <si>
    <t>MC Ban de la Roche</t>
  </si>
  <si>
    <t>SEE</t>
  </si>
  <si>
    <t>MC Portusien</t>
  </si>
  <si>
    <t>Gazelec</t>
  </si>
  <si>
    <t>MC Saint Remy</t>
  </si>
  <si>
    <t>Chaumont Enduro 52</t>
  </si>
  <si>
    <t>MC Mazel</t>
  </si>
  <si>
    <t>Hermenonville</t>
  </si>
  <si>
    <t>MC Haguenau</t>
  </si>
  <si>
    <t>NTR 059073</t>
  </si>
  <si>
    <t>NTR 192504</t>
  </si>
  <si>
    <t>NTR 037880</t>
  </si>
  <si>
    <t>NTR 081896</t>
  </si>
  <si>
    <t>Journée</t>
  </si>
  <si>
    <t>Insérer IMPÉRATIVEMENT les nouveaux pilotes avant cette ligne.</t>
  </si>
  <si>
    <t>Sexe</t>
  </si>
  <si>
    <t>Attribution des points</t>
  </si>
  <si>
    <t>Abd</t>
  </si>
  <si>
    <t>Disq</t>
  </si>
  <si>
    <t>NC</t>
  </si>
  <si>
    <t>TEMPS DE COURSE</t>
  </si>
  <si>
    <t>M</t>
  </si>
  <si>
    <t>F</t>
  </si>
  <si>
    <t>Autres</t>
  </si>
  <si>
    <t>Nombre de pilotes par catégorie</t>
  </si>
  <si>
    <t>Type Licence</t>
  </si>
  <si>
    <t>NTR</t>
  </si>
  <si>
    <t>NCO</t>
  </si>
  <si>
    <t>NJ3</t>
  </si>
  <si>
    <t>Type et                        N° Licence</t>
  </si>
  <si>
    <t>Autre</t>
  </si>
  <si>
    <t>Moto</t>
  </si>
  <si>
    <t>Cylindrée</t>
  </si>
  <si>
    <t>GasGas</t>
  </si>
  <si>
    <t>Sherco</t>
  </si>
  <si>
    <t>Beta</t>
  </si>
  <si>
    <t>Montesa</t>
  </si>
  <si>
    <t>Vertigo</t>
  </si>
  <si>
    <t>125cc</t>
  </si>
  <si>
    <t>250cc</t>
  </si>
  <si>
    <t>280cc</t>
  </si>
  <si>
    <t>300cc</t>
  </si>
  <si>
    <t>Scorpa</t>
  </si>
  <si>
    <t>JTG</t>
  </si>
  <si>
    <t>Ossa</t>
  </si>
  <si>
    <t>80cc</t>
  </si>
  <si>
    <t>50cc</t>
  </si>
  <si>
    <t>THIRIAT</t>
  </si>
  <si>
    <t>Lionel</t>
  </si>
  <si>
    <t>NTR 300894</t>
  </si>
  <si>
    <t>MC Zone 68</t>
  </si>
  <si>
    <t>TC Ban de la Roche</t>
  </si>
  <si>
    <t>MC Passion Vitesse</t>
  </si>
  <si>
    <t>HEURE D'ARRIVÉE MAXI</t>
  </si>
  <si>
    <t>Heure d'Arrivée Maxi</t>
  </si>
  <si>
    <t>Cat</t>
  </si>
  <si>
    <t>Dont</t>
  </si>
  <si>
    <t>(Déjà compté dans le total)</t>
  </si>
  <si>
    <t>FLEURETTE</t>
  </si>
  <si>
    <t>Date de
 naissance</t>
  </si>
  <si>
    <t>Validité
Licence</t>
  </si>
  <si>
    <t>MC Cercle de l'amitié</t>
  </si>
  <si>
    <t>MAT2</t>
  </si>
  <si>
    <t>NTR 308338</t>
  </si>
  <si>
    <t>N°
Dossard</t>
  </si>
  <si>
    <t>Payement</t>
  </si>
  <si>
    <t>Payé</t>
  </si>
  <si>
    <t>Engagement</t>
  </si>
  <si>
    <t>Enga.</t>
  </si>
  <si>
    <t>Cyl.</t>
  </si>
  <si>
    <t>Moto.</t>
  </si>
  <si>
    <t>Oui</t>
  </si>
  <si>
    <t>Non</t>
  </si>
  <si>
    <t>Complet</t>
  </si>
  <si>
    <t>Incomplet</t>
  </si>
  <si>
    <t>TRS</t>
  </si>
  <si>
    <t>S3 MAT2</t>
  </si>
  <si>
    <t>S4+ MAT2</t>
  </si>
  <si>
    <t>S4 MAT2</t>
  </si>
  <si>
    <t>PERNIN</t>
  </si>
  <si>
    <t>Simon</t>
  </si>
  <si>
    <t>Observations</t>
  </si>
  <si>
    <t>Jean Paul</t>
  </si>
  <si>
    <t>Alexandre</t>
  </si>
  <si>
    <t>NTR 056371</t>
  </si>
  <si>
    <t>LAUCHER</t>
  </si>
  <si>
    <t>Valentin</t>
  </si>
  <si>
    <t>NTR 200198</t>
  </si>
  <si>
    <t>NTR 260384</t>
  </si>
  <si>
    <t>SCHMITZ</t>
  </si>
  <si>
    <t>TRIMOREAU</t>
  </si>
  <si>
    <t>NTR 151263</t>
  </si>
  <si>
    <t>OPEN</t>
  </si>
  <si>
    <t>Grand Est</t>
  </si>
  <si>
    <t>Ile de France</t>
  </si>
  <si>
    <t>Haut de France</t>
  </si>
  <si>
    <t>Normandie</t>
  </si>
  <si>
    <t>Pays de Loire</t>
  </si>
  <si>
    <t>Centre</t>
  </si>
  <si>
    <t>Provence</t>
  </si>
  <si>
    <t>Corse</t>
  </si>
  <si>
    <t>La Reunion</t>
  </si>
  <si>
    <t>Martinique</t>
  </si>
  <si>
    <t>Nouvelle Caledonie</t>
  </si>
  <si>
    <t>Guadeloupe</t>
  </si>
  <si>
    <t>Guyane</t>
  </si>
  <si>
    <t>Auvergne Rhone Alpes</t>
  </si>
  <si>
    <t>Nouvelle Aquitaine</t>
  </si>
  <si>
    <t>Nouvelle Occitanie</t>
  </si>
  <si>
    <t>Bretagne</t>
  </si>
  <si>
    <t>Bourg. - Fr Comté</t>
  </si>
  <si>
    <t>NTR 263869</t>
  </si>
  <si>
    <t>Maxence</t>
  </si>
  <si>
    <t>Corentin</t>
  </si>
  <si>
    <t>NTR 319153</t>
  </si>
  <si>
    <t>Hervé</t>
  </si>
  <si>
    <t>NCO 019772</t>
  </si>
  <si>
    <t>Nicolas</t>
  </si>
  <si>
    <t>RIVET</t>
  </si>
  <si>
    <t>Jean Christophe</t>
  </si>
  <si>
    <t>Noah</t>
  </si>
  <si>
    <t>Ethan</t>
  </si>
  <si>
    <t>Jean Luc</t>
  </si>
  <si>
    <t>HOLFERT</t>
  </si>
  <si>
    <t>Dominique</t>
  </si>
  <si>
    <t>NTR 013020</t>
  </si>
  <si>
    <t>NCO 013920</t>
  </si>
  <si>
    <t>Denis</t>
  </si>
  <si>
    <t>Adam</t>
  </si>
  <si>
    <t>NTR 265793</t>
  </si>
  <si>
    <t>ANTOINE</t>
  </si>
  <si>
    <t>THOMAS</t>
  </si>
  <si>
    <t>MAGEN-TERRASSE</t>
  </si>
  <si>
    <t>Adrien</t>
  </si>
  <si>
    <t>JACQUES</t>
  </si>
  <si>
    <t>Thomas</t>
  </si>
  <si>
    <t>NTR 117187</t>
  </si>
  <si>
    <t>DEREMARQUE</t>
  </si>
  <si>
    <t>BUCHER</t>
  </si>
  <si>
    <t>MARTIN</t>
  </si>
  <si>
    <t>POIRIER</t>
  </si>
  <si>
    <t>NTR 005409</t>
  </si>
  <si>
    <t>NTR 016638</t>
  </si>
  <si>
    <t>TOUSSAINT</t>
  </si>
  <si>
    <t>NADOT</t>
  </si>
  <si>
    <t>Marie</t>
  </si>
  <si>
    <t>NTR 329543</t>
  </si>
  <si>
    <t>CUNAT</t>
  </si>
  <si>
    <t>GERLIER</t>
  </si>
  <si>
    <t>BADET</t>
  </si>
  <si>
    <t>Clément</t>
  </si>
  <si>
    <t>NTR 056023</t>
  </si>
  <si>
    <t>NTR 018542</t>
  </si>
  <si>
    <t>MC Bermont</t>
  </si>
  <si>
    <t>De
1 à 15
Taille XL
Et de
16 à 20
Taille L</t>
  </si>
  <si>
    <t>De
21 à 35 Taille XL
Et de
36 à 40 Taille L</t>
  </si>
  <si>
    <t>De
41 à 65 Taille XL 
Et de
66 à 70 Taille L</t>
  </si>
  <si>
    <t>De
71 à 95 Taille XL Et de
96 à 100 Taille L</t>
  </si>
  <si>
    <t>De
101 à 145 Taille XL Et de
146 à 150 Taille L</t>
  </si>
  <si>
    <t>De
181 à 205 Taille XL Et de
206 à 210 Taille L</t>
  </si>
  <si>
    <t>S3+ MAT2</t>
  </si>
  <si>
    <t>NORMAND</t>
  </si>
  <si>
    <t>PIQUET</t>
  </si>
  <si>
    <t>David</t>
  </si>
  <si>
    <t>NTR 038065</t>
  </si>
  <si>
    <t>DROUHIN</t>
  </si>
  <si>
    <t>Neil</t>
  </si>
  <si>
    <t>NTR 286005</t>
  </si>
  <si>
    <t>Alois</t>
  </si>
  <si>
    <t>NTR 287931</t>
  </si>
  <si>
    <t>JEUDY</t>
  </si>
  <si>
    <t>PIERREL</t>
  </si>
  <si>
    <t>NCO 019494</t>
  </si>
  <si>
    <t>Sebastien</t>
  </si>
  <si>
    <t>Martin</t>
  </si>
  <si>
    <t>Christian</t>
  </si>
  <si>
    <t>Charlotte</t>
  </si>
  <si>
    <t>THIEBAUT</t>
  </si>
  <si>
    <t>Mathéo</t>
  </si>
  <si>
    <t>NCO 331170</t>
  </si>
  <si>
    <t>BELLETTINI</t>
  </si>
  <si>
    <t>Igor</t>
  </si>
  <si>
    <t>SCHMIDLIN</t>
  </si>
  <si>
    <t>NTR 288844</t>
  </si>
  <si>
    <t>Steve</t>
  </si>
  <si>
    <t>NTR 312485</t>
  </si>
  <si>
    <t>Jeremy</t>
  </si>
  <si>
    <t>BETA</t>
  </si>
  <si>
    <t>GASGAS</t>
  </si>
  <si>
    <t>VAXELAIRE</t>
  </si>
  <si>
    <t>Gerald</t>
  </si>
  <si>
    <t>NTR 106709</t>
  </si>
  <si>
    <t>SHERCO</t>
  </si>
  <si>
    <t>Doit 30 euros</t>
  </si>
  <si>
    <t>HONDA</t>
  </si>
  <si>
    <t>MONTESA</t>
  </si>
  <si>
    <t>MAT2 040920</t>
  </si>
  <si>
    <t>VERTIGO</t>
  </si>
  <si>
    <t>AO Gazelec</t>
  </si>
  <si>
    <t>Rendre 30 euros</t>
  </si>
  <si>
    <t>SCORPA</t>
  </si>
  <si>
    <t>Camille</t>
  </si>
  <si>
    <t>NTR 339275</t>
  </si>
  <si>
    <t>La Bressaude</t>
  </si>
  <si>
    <t>OK</t>
  </si>
  <si>
    <t>TRRS</t>
  </si>
  <si>
    <t>Mathieu</t>
  </si>
  <si>
    <t>NTR 220715</t>
  </si>
  <si>
    <t>TC Comptois</t>
  </si>
  <si>
    <t>NTR 234487</t>
  </si>
  <si>
    <t>RENDRE 30 euros</t>
  </si>
  <si>
    <t>Controler licence</t>
  </si>
  <si>
    <t>SABRIA LIORET</t>
  </si>
  <si>
    <t>ligue?</t>
  </si>
  <si>
    <t>RN 66</t>
  </si>
  <si>
    <t>Kevin</t>
  </si>
  <si>
    <t>Stephane</t>
  </si>
  <si>
    <t>NTR 260188</t>
  </si>
  <si>
    <t>Licence</t>
  </si>
  <si>
    <t>licence</t>
  </si>
  <si>
    <t>MELET</t>
  </si>
  <si>
    <t>NTR 045027</t>
  </si>
  <si>
    <t>MC du Risoux</t>
  </si>
  <si>
    <t>Jerome</t>
  </si>
  <si>
    <t>Ligue?</t>
  </si>
  <si>
    <t>Licence?</t>
  </si>
  <si>
    <t>NTR 019775</t>
  </si>
  <si>
    <t>ALLHEILY</t>
  </si>
  <si>
    <t>Jules</t>
  </si>
  <si>
    <t>NTR 342860</t>
  </si>
  <si>
    <t>NTR 267647</t>
  </si>
  <si>
    <t>NTR 081748</t>
  </si>
  <si>
    <t>HONDA TL</t>
  </si>
  <si>
    <t>EQUOY</t>
  </si>
  <si>
    <t>JOURNEE</t>
  </si>
  <si>
    <t>YAMAHA TY</t>
  </si>
  <si>
    <t>WEIBEL</t>
  </si>
  <si>
    <t>NTR 38884</t>
  </si>
  <si>
    <t>Justin</t>
  </si>
  <si>
    <t>NTR 331168</t>
  </si>
  <si>
    <t>NTR 010125</t>
  </si>
  <si>
    <t>Regis</t>
  </si>
  <si>
    <t>MAT2 139683</t>
  </si>
  <si>
    <t>MAT2 154364</t>
  </si>
  <si>
    <t>WEBER</t>
  </si>
  <si>
    <t>MAT2 286684</t>
  </si>
  <si>
    <t>OSSA</t>
  </si>
  <si>
    <t>NTR 023004</t>
  </si>
  <si>
    <t>TLR</t>
  </si>
  <si>
    <t>NTR 023012</t>
  </si>
  <si>
    <t>FILLER</t>
  </si>
  <si>
    <t>Jean Marc</t>
  </si>
  <si>
    <t>BULTACO</t>
  </si>
  <si>
    <t>cylindrée?</t>
  </si>
  <si>
    <t>NTR 50899</t>
  </si>
  <si>
    <t>BALLAND</t>
  </si>
  <si>
    <t>Florian</t>
  </si>
  <si>
    <t>A CONTROLER</t>
  </si>
  <si>
    <t>Aurelien</t>
  </si>
  <si>
    <t>LJA 188981-056</t>
  </si>
  <si>
    <t>KARST</t>
  </si>
  <si>
    <t>CROUVIZIER</t>
  </si>
  <si>
    <t>Nolan</t>
  </si>
  <si>
    <t>Leny</t>
  </si>
  <si>
    <t>Morgane</t>
  </si>
  <si>
    <t>MC Gazelec</t>
  </si>
  <si>
    <t>Type licence et 30 euros</t>
  </si>
  <si>
    <t>SESSA</t>
  </si>
  <si>
    <t>Type licence et 30euro</t>
  </si>
  <si>
    <t>MOREL</t>
  </si>
  <si>
    <t>LJA 108917-056</t>
  </si>
  <si>
    <t>Sous licence</t>
  </si>
  <si>
    <t>LJA 055441-564</t>
  </si>
  <si>
    <t>LJA 312865-564</t>
  </si>
  <si>
    <t>NCO 331167</t>
  </si>
  <si>
    <t>NCO 250394</t>
  </si>
  <si>
    <t>LJA 019778-564</t>
  </si>
  <si>
    <t>NTR 039562</t>
  </si>
  <si>
    <t>PROST</t>
  </si>
  <si>
    <t>Ayrton</t>
  </si>
  <si>
    <t>NTR 205623</t>
  </si>
  <si>
    <t>NTR 132374</t>
  </si>
  <si>
    <t>NTR 030508</t>
  </si>
  <si>
    <t>NTR 007609</t>
  </si>
  <si>
    <t>NTR 110020</t>
  </si>
  <si>
    <t>NTR 011402</t>
  </si>
  <si>
    <t>NJ3C 318948</t>
  </si>
  <si>
    <t>CHRISTOPH</t>
  </si>
  <si>
    <t>NCO 340098</t>
  </si>
  <si>
    <t>LJA 358767-564</t>
  </si>
  <si>
    <t>NTR 361550</t>
  </si>
  <si>
    <t>NJ3 318952</t>
  </si>
  <si>
    <t>LJA 382075-564</t>
  </si>
  <si>
    <t>NJ3C 403074</t>
  </si>
  <si>
    <t>NJ3 403068</t>
  </si>
  <si>
    <t>NTR 295688</t>
  </si>
  <si>
    <t>CLAUDE</t>
  </si>
  <si>
    <t>Zoe</t>
  </si>
  <si>
    <t>NJ3C 364632</t>
  </si>
  <si>
    <t>CAILLEAU</t>
  </si>
  <si>
    <t>Tom</t>
  </si>
  <si>
    <t>LJA 395153-564</t>
  </si>
  <si>
    <t>Timothé</t>
  </si>
  <si>
    <t>LJA 395075-564</t>
  </si>
  <si>
    <t>MAT2 010275</t>
  </si>
  <si>
    <t>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</si>
</sst>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 tint="-4.9989318521683403E-2"/>
      <name val="Arial"/>
      <family val="2"/>
    </font>
    <font>
      <b/>
      <sz val="11"/>
      <color rgb="FFFFFF00"/>
      <name val="Arial"/>
      <family val="2"/>
    </font>
    <font>
      <b/>
      <sz val="12"/>
      <color theme="0" tint="-4.9989318521683403E-2"/>
      <name val="Arial"/>
      <family val="2"/>
    </font>
    <font>
      <sz val="20"/>
      <color theme="0" tint="-4.9989318521683403E-2"/>
      <name val="Arial"/>
      <family val="2"/>
    </font>
    <font>
      <b/>
      <sz val="16"/>
      <color rgb="FF002060"/>
      <name val="Arial"/>
      <family val="2"/>
    </font>
    <font>
      <sz val="14"/>
      <color rgb="FF002060"/>
      <name val="Arial"/>
      <family val="2"/>
    </font>
    <font>
      <sz val="10"/>
      <color rgb="FF00206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206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b/>
      <strike/>
      <sz val="12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20"/>
      <color theme="0" tint="-4.9989318521683403E-2"/>
      <name val="Arial"/>
      <family val="2"/>
    </font>
    <font>
      <b/>
      <sz val="18"/>
      <color theme="0" tint="-4.9989318521683403E-2"/>
      <name val="Arial"/>
      <family val="2"/>
    </font>
    <font>
      <b/>
      <sz val="10"/>
      <color rgb="FF002060"/>
      <name val="Arial"/>
      <family val="2"/>
    </font>
    <font>
      <b/>
      <sz val="9"/>
      <color theme="0" tint="-4.9989318521683403E-2"/>
      <name val="Arial"/>
      <family val="2"/>
    </font>
    <font>
      <b/>
      <sz val="11"/>
      <color rgb="FF002060"/>
      <name val="Arial"/>
      <family val="2"/>
    </font>
    <font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b/>
      <strike/>
      <sz val="10"/>
      <color rgb="FF002060"/>
      <name val="Arial"/>
      <family val="2"/>
    </font>
    <font>
      <b/>
      <sz val="9"/>
      <color theme="0"/>
      <name val="Arial"/>
      <family val="2"/>
    </font>
    <font>
      <b/>
      <sz val="20"/>
      <color theme="3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gradientFill degree="225">
        <stop position="0">
          <color rgb="FF00B050"/>
        </stop>
        <stop position="1">
          <color rgb="FFFFFF00"/>
        </stop>
      </gradientFill>
    </fill>
    <fill>
      <gradientFill degree="225">
        <stop position="0">
          <color theme="1"/>
        </stop>
        <stop position="1">
          <color rgb="FFFFFF00"/>
        </stop>
      </gradient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45">
        <stop position="0">
          <color rgb="FF0070C0"/>
        </stop>
        <stop position="1">
          <color rgb="FF00B050"/>
        </stop>
      </gradientFill>
    </fill>
    <fill>
      <patternFill patternType="solid">
        <fgColor theme="9"/>
        <bgColor indexed="64"/>
      </patternFill>
    </fill>
    <fill>
      <gradientFill degree="45">
        <stop position="0">
          <color rgb="FFFFFF00"/>
        </stop>
        <stop position="1">
          <color rgb="FF00B050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/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rgb="FFD7D200"/>
      </left>
      <right style="medium">
        <color rgb="FFD7D200"/>
      </right>
      <top style="thin">
        <color rgb="FFD7D200"/>
      </top>
      <bottom style="thin">
        <color rgb="FFD7D200"/>
      </bottom>
      <diagonal/>
    </border>
    <border>
      <left style="medium">
        <color rgb="FFD7D200"/>
      </left>
      <right style="medium">
        <color rgb="FFD7D200"/>
      </right>
      <top style="medium">
        <color rgb="FFD7D200"/>
      </top>
      <bottom style="medium">
        <color rgb="FFD7D200"/>
      </bottom>
      <diagonal/>
    </border>
    <border>
      <left style="thin">
        <color rgb="FFD7D200"/>
      </left>
      <right style="medium">
        <color rgb="FFD7D200"/>
      </right>
      <top style="thin">
        <color rgb="FFD7D200"/>
      </top>
      <bottom style="medium">
        <color rgb="FFD7D200"/>
      </bottom>
      <diagonal/>
    </border>
    <border>
      <left style="medium">
        <color rgb="FFD7D200"/>
      </left>
      <right style="thin">
        <color rgb="FFD7D200"/>
      </right>
      <top style="thin">
        <color rgb="FFD7D200"/>
      </top>
      <bottom style="thin">
        <color rgb="FFD7D200"/>
      </bottom>
      <diagonal/>
    </border>
    <border>
      <left style="thin">
        <color rgb="FFD7D200"/>
      </left>
      <right style="thin">
        <color rgb="FFD7D200"/>
      </right>
      <top style="thin">
        <color rgb="FFD7D200"/>
      </top>
      <bottom style="thin">
        <color rgb="FFD7D200"/>
      </bottom>
      <diagonal/>
    </border>
    <border>
      <left style="medium">
        <color rgb="FFD7D200"/>
      </left>
      <right/>
      <top style="medium">
        <color rgb="FFD7D200"/>
      </top>
      <bottom style="medium">
        <color rgb="FFD7D200"/>
      </bottom>
      <diagonal/>
    </border>
    <border>
      <left/>
      <right style="medium">
        <color rgb="FFD7D200"/>
      </right>
      <top style="medium">
        <color rgb="FFD7D200"/>
      </top>
      <bottom style="medium">
        <color rgb="FFD7D200"/>
      </bottom>
      <diagonal/>
    </border>
    <border>
      <left style="medium">
        <color rgb="FFD7D200"/>
      </left>
      <right style="thin">
        <color rgb="FFD7D200"/>
      </right>
      <top style="medium">
        <color rgb="FFD7D200"/>
      </top>
      <bottom style="thin">
        <color rgb="FFD7D200"/>
      </bottom>
      <diagonal/>
    </border>
    <border>
      <left style="thin">
        <color rgb="FFD7D200"/>
      </left>
      <right style="thin">
        <color rgb="FFD7D200"/>
      </right>
      <top style="medium">
        <color rgb="FFD7D200"/>
      </top>
      <bottom style="thin">
        <color rgb="FFD7D200"/>
      </bottom>
      <diagonal/>
    </border>
    <border>
      <left style="thin">
        <color rgb="FFD7D200"/>
      </left>
      <right style="medium">
        <color rgb="FFD7D200"/>
      </right>
      <top style="medium">
        <color rgb="FFD7D200"/>
      </top>
      <bottom style="thin">
        <color rgb="FFD7D200"/>
      </bottom>
      <diagonal/>
    </border>
    <border>
      <left style="medium">
        <color rgb="FFD7D200"/>
      </left>
      <right style="thin">
        <color rgb="FFD7D200"/>
      </right>
      <top style="thin">
        <color rgb="FFD7D200"/>
      </top>
      <bottom style="medium">
        <color rgb="FFD7D200"/>
      </bottom>
      <diagonal/>
    </border>
    <border>
      <left style="thin">
        <color rgb="FFD7D200"/>
      </left>
      <right style="thin">
        <color rgb="FFD7D200"/>
      </right>
      <top style="thin">
        <color rgb="FFD7D200"/>
      </top>
      <bottom style="medium">
        <color rgb="FFD7D200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hair">
        <color auto="1"/>
      </left>
      <right style="double">
        <color rgb="FFFF0000"/>
      </right>
      <top/>
      <bottom/>
      <diagonal/>
    </border>
    <border>
      <left style="hair">
        <color auto="1"/>
      </left>
      <right style="double">
        <color rgb="FFFF0000"/>
      </right>
      <top style="hair">
        <color auto="1"/>
      </top>
      <bottom/>
      <diagonal/>
    </border>
    <border>
      <left style="hair">
        <color auto="1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rgb="FFFF0000"/>
      </right>
      <top/>
      <bottom style="hair">
        <color auto="1"/>
      </bottom>
      <diagonal/>
    </border>
    <border>
      <left style="thin">
        <color rgb="FFFFFF00"/>
      </left>
      <right style="double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double">
        <color rgb="FFFF0000"/>
      </left>
      <right style="thin">
        <color auto="1"/>
      </right>
      <top style="hair">
        <color auto="1"/>
      </top>
      <bottom/>
      <diagonal/>
    </border>
    <border>
      <left style="double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thin">
        <color auto="1"/>
      </right>
      <top/>
      <bottom style="hair">
        <color auto="1"/>
      </bottom>
      <diagonal/>
    </border>
    <border>
      <left style="double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double">
        <color rgb="FFFFFF00"/>
      </right>
      <top/>
      <bottom style="thin">
        <color rgb="FFFFFF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rgb="FFFF0000"/>
      </left>
      <right style="hair">
        <color auto="1"/>
      </right>
      <top style="hair">
        <color auto="1"/>
      </top>
      <bottom/>
      <diagonal/>
    </border>
    <border>
      <left style="double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hair">
        <color auto="1"/>
      </right>
      <top/>
      <bottom style="hair">
        <color auto="1"/>
      </bottom>
      <diagonal/>
    </border>
    <border>
      <left style="double">
        <color rgb="FFFF00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double">
        <color rgb="FFFF0000"/>
      </right>
      <top/>
      <bottom/>
      <diagonal/>
    </border>
    <border>
      <left style="thin">
        <color auto="1"/>
      </left>
      <right style="double">
        <color rgb="FFFF0000"/>
      </right>
      <top/>
      <bottom/>
      <diagonal/>
    </border>
    <border>
      <left/>
      <right style="double">
        <color rgb="FFFF0000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theme="0"/>
      </bottom>
      <diagonal/>
    </border>
    <border>
      <left style="double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rgb="FFFF0000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double">
        <color rgb="FFFF0000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theme="0"/>
      </top>
      <bottom style="hair">
        <color theme="0"/>
      </bottom>
      <diagonal/>
    </border>
    <border>
      <left style="double">
        <color rgb="FFFF0000"/>
      </left>
      <right style="hair">
        <color auto="1"/>
      </right>
      <top style="thin">
        <color theme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hair">
        <color auto="1"/>
      </left>
      <right style="double">
        <color rgb="FFFF0000"/>
      </right>
      <top style="thin">
        <color theme="1"/>
      </top>
      <bottom style="hair">
        <color auto="1"/>
      </bottom>
      <diagonal/>
    </border>
    <border>
      <left/>
      <right/>
      <top style="thin">
        <color theme="1"/>
      </top>
      <bottom style="hair">
        <color auto="1"/>
      </bottom>
      <diagonal/>
    </border>
    <border>
      <left style="double">
        <color rgb="FFFF0000"/>
      </left>
      <right style="thin">
        <color auto="1"/>
      </right>
      <top style="thin">
        <color theme="1"/>
      </top>
      <bottom style="hair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4" fontId="0" fillId="4" borderId="35" xfId="0" applyNumberFormat="1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14" fontId="0" fillId="6" borderId="5" xfId="0" applyNumberFormat="1" applyFill="1" applyBorder="1" applyAlignment="1">
      <alignment horizontal="center" vertical="center"/>
    </xf>
    <xf numFmtId="14" fontId="0" fillId="7" borderId="5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8" borderId="5" xfId="0" applyNumberFormat="1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14" fontId="0" fillId="5" borderId="35" xfId="0" applyNumberForma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14" fontId="0" fillId="7" borderId="35" xfId="0" applyNumberForma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4" fontId="23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59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16" fillId="17" borderId="66" xfId="0" applyFont="1" applyFill="1" applyBorder="1" applyAlignment="1">
      <alignment horizontal="center" vertical="center"/>
    </xf>
    <xf numFmtId="0" fontId="16" fillId="17" borderId="35" xfId="0" applyFont="1" applyFill="1" applyBorder="1" applyAlignment="1">
      <alignment horizontal="center" vertical="center"/>
    </xf>
    <xf numFmtId="0" fontId="0" fillId="18" borderId="41" xfId="0" applyFill="1" applyBorder="1" applyAlignment="1">
      <alignment horizontal="center" vertical="center"/>
    </xf>
    <xf numFmtId="0" fontId="2" fillId="18" borderId="42" xfId="0" applyFont="1" applyFill="1" applyBorder="1" applyAlignment="1">
      <alignment horizontal="center" vertical="center"/>
    </xf>
    <xf numFmtId="0" fontId="0" fillId="18" borderId="42" xfId="0" applyFill="1" applyBorder="1" applyAlignment="1">
      <alignment horizontal="center" vertical="center"/>
    </xf>
    <xf numFmtId="0" fontId="2" fillId="18" borderId="41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14" fontId="0" fillId="7" borderId="66" xfId="0" applyNumberFormat="1" applyFill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2" fillId="7" borderId="67" xfId="0" applyFont="1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/>
    </xf>
    <xf numFmtId="164" fontId="34" fillId="3" borderId="11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wrapText="1" indent="1"/>
    </xf>
    <xf numFmtId="0" fontId="29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64" fontId="32" fillId="21" borderId="11" xfId="0" applyNumberFormat="1" applyFont="1" applyFill="1" applyBorder="1" applyAlignment="1" applyProtection="1">
      <alignment horizontal="center" vertical="center"/>
      <protection locked="0"/>
    </xf>
    <xf numFmtId="164" fontId="32" fillId="21" borderId="14" xfId="0" applyNumberFormat="1" applyFont="1" applyFill="1" applyBorder="1" applyAlignment="1" applyProtection="1">
      <alignment horizontal="center" vertical="center"/>
      <protection locked="0"/>
    </xf>
    <xf numFmtId="0" fontId="33" fillId="22" borderId="11" xfId="0" applyFont="1" applyFill="1" applyBorder="1" applyAlignment="1">
      <alignment horizontal="center" vertical="center"/>
    </xf>
    <xf numFmtId="0" fontId="0" fillId="2" borderId="74" xfId="0" applyFill="1" applyBorder="1"/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0" fillId="2" borderId="78" xfId="0" applyFill="1" applyBorder="1"/>
    <xf numFmtId="0" fontId="0" fillId="2" borderId="0" xfId="0" applyFill="1"/>
    <xf numFmtId="0" fontId="0" fillId="2" borderId="79" xfId="0" applyFill="1" applyBorder="1"/>
    <xf numFmtId="0" fontId="0" fillId="2" borderId="80" xfId="0" applyFill="1" applyBorder="1"/>
    <xf numFmtId="0" fontId="0" fillId="2" borderId="81" xfId="0" applyFill="1" applyBorder="1"/>
    <xf numFmtId="0" fontId="32" fillId="21" borderId="1" xfId="0" applyFont="1" applyFill="1" applyBorder="1" applyAlignment="1" applyProtection="1">
      <alignment horizontal="center" vertical="center"/>
      <protection locked="0"/>
    </xf>
    <xf numFmtId="0" fontId="32" fillId="21" borderId="2" xfId="0" applyFont="1" applyFill="1" applyBorder="1" applyAlignment="1" applyProtection="1">
      <alignment horizontal="center" vertical="center"/>
      <protection locked="0"/>
    </xf>
    <xf numFmtId="0" fontId="32" fillId="21" borderId="3" xfId="0" applyFont="1" applyFill="1" applyBorder="1" applyAlignment="1" applyProtection="1">
      <alignment horizontal="center" vertical="center"/>
      <protection locked="0"/>
    </xf>
    <xf numFmtId="0" fontId="32" fillId="21" borderId="4" xfId="0" applyFont="1" applyFill="1" applyBorder="1" applyAlignment="1" applyProtection="1">
      <alignment horizontal="center" vertical="center"/>
      <protection locked="0"/>
    </xf>
    <xf numFmtId="0" fontId="32" fillId="21" borderId="5" xfId="0" applyFont="1" applyFill="1" applyBorder="1" applyAlignment="1" applyProtection="1">
      <alignment horizontal="center" vertical="center"/>
      <protection locked="0"/>
    </xf>
    <xf numFmtId="0" fontId="32" fillId="21" borderId="6" xfId="0" applyFont="1" applyFill="1" applyBorder="1" applyAlignment="1" applyProtection="1">
      <alignment horizontal="center" vertical="center"/>
      <protection locked="0"/>
    </xf>
    <xf numFmtId="0" fontId="32" fillId="21" borderId="7" xfId="0" applyFont="1" applyFill="1" applyBorder="1" applyAlignment="1" applyProtection="1">
      <alignment horizontal="center" vertical="center"/>
      <protection locked="0"/>
    </xf>
    <xf numFmtId="0" fontId="32" fillId="21" borderId="8" xfId="0" applyFont="1" applyFill="1" applyBorder="1" applyAlignment="1" applyProtection="1">
      <alignment horizontal="center" vertical="center"/>
      <protection locked="0"/>
    </xf>
    <xf numFmtId="0" fontId="32" fillId="21" borderId="9" xfId="0" applyFont="1" applyFill="1" applyBorder="1" applyAlignment="1" applyProtection="1">
      <alignment horizontal="center" vertical="center"/>
      <protection locked="0"/>
    </xf>
    <xf numFmtId="164" fontId="32" fillId="22" borderId="11" xfId="0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0" fillId="6" borderId="88" xfId="0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14" fontId="0" fillId="6" borderId="38" xfId="0" applyNumberFormat="1" applyFill="1" applyBorder="1" applyAlignment="1">
      <alignment horizontal="center" vertical="center"/>
    </xf>
    <xf numFmtId="0" fontId="0" fillId="6" borderId="89" xfId="0" applyFill="1" applyBorder="1" applyAlignment="1">
      <alignment horizontal="center" vertical="center"/>
    </xf>
    <xf numFmtId="0" fontId="22" fillId="6" borderId="8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90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14" fontId="0" fillId="4" borderId="66" xfId="0" applyNumberFormat="1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center"/>
    </xf>
    <xf numFmtId="0" fontId="0" fillId="18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16" fillId="14" borderId="66" xfId="0" applyFont="1" applyFill="1" applyBorder="1" applyAlignment="1">
      <alignment horizontal="center" vertical="center"/>
    </xf>
    <xf numFmtId="14" fontId="0" fillId="8" borderId="66" xfId="0" applyNumberFormat="1" applyFill="1" applyBorder="1" applyAlignment="1">
      <alignment horizontal="center" vertical="center"/>
    </xf>
    <xf numFmtId="0" fontId="22" fillId="8" borderId="67" xfId="0" applyFont="1" applyFill="1" applyBorder="1" applyAlignment="1">
      <alignment horizontal="center" vertical="center"/>
    </xf>
    <xf numFmtId="0" fontId="0" fillId="8" borderId="69" xfId="0" applyFill="1" applyBorder="1" applyAlignment="1">
      <alignment horizontal="center" vertical="center"/>
    </xf>
    <xf numFmtId="0" fontId="2" fillId="8" borderId="70" xfId="0" applyFont="1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2" fillId="9" borderId="66" xfId="0" applyFont="1" applyFill="1" applyBorder="1" applyAlignment="1">
      <alignment horizontal="center" vertical="center"/>
    </xf>
    <xf numFmtId="14" fontId="0" fillId="9" borderId="66" xfId="0" applyNumberForma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0" fillId="9" borderId="69" xfId="0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0" fontId="16" fillId="15" borderId="91" xfId="0" applyFont="1" applyFill="1" applyBorder="1" applyAlignment="1">
      <alignment horizontal="center" vertical="center"/>
    </xf>
    <xf numFmtId="0" fontId="16" fillId="13" borderId="66" xfId="0" applyFon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67" xfId="0" applyFont="1" applyFill="1" applyBorder="1" applyAlignment="1">
      <alignment horizontal="center" vertical="center"/>
    </xf>
    <xf numFmtId="0" fontId="20" fillId="8" borderId="6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6" fillId="23" borderId="2" xfId="0" applyFont="1" applyFill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horizontal="center" vertical="center"/>
    </xf>
    <xf numFmtId="0" fontId="2" fillId="5" borderId="93" xfId="0" applyFont="1" applyFill="1" applyBorder="1" applyAlignment="1">
      <alignment horizontal="center" vertical="center"/>
    </xf>
    <xf numFmtId="0" fontId="16" fillId="11" borderId="93" xfId="0" applyFont="1" applyFill="1" applyBorder="1" applyAlignment="1">
      <alignment horizontal="center" vertical="center"/>
    </xf>
    <xf numFmtId="0" fontId="0" fillId="5" borderId="93" xfId="0" applyFill="1" applyBorder="1" applyAlignment="1">
      <alignment horizontal="center" vertical="center"/>
    </xf>
    <xf numFmtId="14" fontId="0" fillId="5" borderId="93" xfId="0" applyNumberFormat="1" applyFill="1" applyBorder="1" applyAlignment="1">
      <alignment horizontal="center" vertical="center"/>
    </xf>
    <xf numFmtId="0" fontId="2" fillId="5" borderId="94" xfId="0" applyFont="1" applyFill="1" applyBorder="1" applyAlignment="1">
      <alignment horizontal="center" vertical="center"/>
    </xf>
    <xf numFmtId="0" fontId="22" fillId="5" borderId="94" xfId="0" applyFont="1" applyFill="1" applyBorder="1" applyAlignment="1">
      <alignment horizontal="center" vertical="center"/>
    </xf>
    <xf numFmtId="0" fontId="2" fillId="18" borderId="95" xfId="0" applyFont="1" applyFill="1" applyBorder="1" applyAlignment="1">
      <alignment horizontal="center" vertical="center"/>
    </xf>
    <xf numFmtId="0" fontId="0" fillId="5" borderId="9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9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8" borderId="4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12" borderId="38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3" xfId="0" applyFont="1" applyBorder="1" applyAlignment="1">
      <alignment horizontal="right" vertical="center" wrapText="1" indent="1"/>
    </xf>
    <xf numFmtId="0" fontId="3" fillId="10" borderId="63" xfId="0" applyFont="1" applyFill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0" fontId="17" fillId="15" borderId="61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/>
    </xf>
    <xf numFmtId="0" fontId="12" fillId="10" borderId="52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7" fillId="17" borderId="62" xfId="0" applyFont="1" applyFill="1" applyBorder="1" applyAlignment="1">
      <alignment horizontal="center" vertical="center" wrapText="1"/>
    </xf>
    <xf numFmtId="0" fontId="17" fillId="11" borderId="61" xfId="0" applyFont="1" applyFill="1" applyBorder="1" applyAlignment="1">
      <alignment horizontal="center" vertical="center" wrapText="1"/>
    </xf>
    <xf numFmtId="0" fontId="17" fillId="12" borderId="71" xfId="0" applyFont="1" applyFill="1" applyBorder="1" applyAlignment="1">
      <alignment horizontal="center" vertical="center" wrapText="1"/>
    </xf>
    <xf numFmtId="0" fontId="17" fillId="12" borderId="62" xfId="0" applyFont="1" applyFill="1" applyBorder="1" applyAlignment="1">
      <alignment horizontal="center" vertical="center" wrapText="1"/>
    </xf>
    <xf numFmtId="0" fontId="17" fillId="19" borderId="62" xfId="0" applyFont="1" applyFill="1" applyBorder="1" applyAlignment="1">
      <alignment horizontal="center" vertical="center" wrapText="1"/>
    </xf>
    <xf numFmtId="0" fontId="17" fillId="14" borderId="40" xfId="0" applyFont="1" applyFill="1" applyBorder="1" applyAlignment="1">
      <alignment horizontal="center" vertical="center" wrapText="1"/>
    </xf>
    <xf numFmtId="0" fontId="17" fillId="23" borderId="61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0" fontId="18" fillId="16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textRotation="90"/>
    </xf>
    <xf numFmtId="0" fontId="29" fillId="0" borderId="84" xfId="0" applyFont="1" applyBorder="1" applyAlignment="1">
      <alignment horizontal="center" vertical="center" textRotation="90"/>
    </xf>
    <xf numFmtId="0" fontId="29" fillId="0" borderId="72" xfId="0" applyFont="1" applyBorder="1" applyAlignment="1">
      <alignment horizontal="center" vertical="center" textRotation="90"/>
    </xf>
    <xf numFmtId="0" fontId="29" fillId="0" borderId="73" xfId="0" applyFont="1" applyBorder="1" applyAlignment="1">
      <alignment horizontal="center" vertical="center" textRotation="90"/>
    </xf>
    <xf numFmtId="0" fontId="25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right" vertical="center" wrapText="1" indent="1"/>
    </xf>
    <xf numFmtId="0" fontId="11" fillId="0" borderId="34" xfId="0" applyFont="1" applyBorder="1" applyAlignment="1">
      <alignment horizontal="right" vertical="center" wrapText="1" indent="1"/>
    </xf>
    <xf numFmtId="0" fontId="11" fillId="0" borderId="10" xfId="0" applyFont="1" applyBorder="1" applyAlignment="1">
      <alignment horizontal="right" vertical="center" wrapText="1" inden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mruColors>
      <color rgb="FF33CC33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298449</xdr:colOff>
      <xdr:row>1</xdr:row>
      <xdr:rowOff>22225</xdr:rowOff>
    </xdr:from>
    <xdr:to>
      <xdr:col>20</xdr:col>
      <xdr:colOff>254000</xdr:colOff>
      <xdr:row>1</xdr:row>
      <xdr:rowOff>850900</xdr:rowOff>
    </xdr:to>
    <xdr:sp macro="[0]!Creer_feuilles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017749" y="174625"/>
          <a:ext cx="2647951" cy="828675"/>
        </a:xfrm>
        <a:prstGeom prst="roundRect">
          <a:avLst/>
        </a:prstGeom>
        <a:solidFill>
          <a:srgbClr val="002060"/>
        </a:solidFill>
        <a:ln w="508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FF00"/>
              </a:solidFill>
            </a:rPr>
            <a:t>Créer les feuilles de pilotes </a:t>
          </a:r>
        </a:p>
        <a:p>
          <a:pPr algn="ctr"/>
          <a:r>
            <a:rPr lang="fr-FR" sz="1400" b="1">
              <a:solidFill>
                <a:srgbClr val="FFFF00"/>
              </a:solidFill>
            </a:rPr>
            <a:t>par catégorie</a:t>
          </a:r>
        </a:p>
      </xdr:txBody>
    </xdr:sp>
    <xdr:clientData/>
  </xdr:twoCellAnchor>
  <xdr:twoCellAnchor>
    <xdr:from>
      <xdr:col>20</xdr:col>
      <xdr:colOff>457200</xdr:colOff>
      <xdr:row>1</xdr:row>
      <xdr:rowOff>12700</xdr:rowOff>
    </xdr:from>
    <xdr:to>
      <xdr:col>23</xdr:col>
      <xdr:colOff>628651</xdr:colOff>
      <xdr:row>1</xdr:row>
      <xdr:rowOff>841375</xdr:rowOff>
    </xdr:to>
    <xdr:sp macro="[0]!Compter_Pilotes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868900" y="165100"/>
          <a:ext cx="2647951" cy="828675"/>
        </a:xfrm>
        <a:prstGeom prst="roundRect">
          <a:avLst/>
        </a:prstGeom>
        <a:solidFill>
          <a:srgbClr val="002060"/>
        </a:solidFill>
        <a:ln w="508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FF00"/>
              </a:solidFill>
            </a:rPr>
            <a:t>Compter les pilotes </a:t>
          </a:r>
        </a:p>
        <a:p>
          <a:pPr algn="ctr"/>
          <a:r>
            <a:rPr lang="fr-FR" sz="1400" b="1">
              <a:solidFill>
                <a:srgbClr val="FFFF00"/>
              </a:solidFill>
            </a:rPr>
            <a:t>par catégorie</a:t>
          </a:r>
        </a:p>
      </xdr:txBody>
    </xdr:sp>
    <xdr:clientData/>
  </xdr:twoCellAnchor>
  <xdr:oneCellAnchor>
    <xdr:from>
      <xdr:col>17</xdr:col>
      <xdr:colOff>173951</xdr:colOff>
      <xdr:row>21</xdr:row>
      <xdr:rowOff>0</xdr:rowOff>
    </xdr:from>
    <xdr:ext cx="5410199" cy="36576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90254" y="1270000"/>
          <a:ext cx="5410199" cy="3657600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Renseigner les données de chaque pilote engagé.</a:t>
          </a:r>
          <a:endParaRPr lang="fr-FR">
            <a:effectLst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Lui affecter un N° de dossard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aprés avoir vérifié </a:t>
          </a:r>
          <a:r>
            <a:rPr lang="fr-FR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validité de sa licence </a:t>
          </a:r>
          <a:r>
            <a:rPr lang="fr-F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son </a:t>
          </a:r>
          <a:r>
            <a:rPr lang="fr-FR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engagement est complet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Pour les licences 1 manifestation, préciser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"Journée"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dans la colonne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"Type et N° de Licence"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Seuls les pilotes ayant un N° de dossard seront créés lors</a:t>
          </a:r>
          <a:r>
            <a:rPr lang="fr-FR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 l'exécution de la macro</a:t>
          </a:r>
          <a:r>
            <a:rPr lang="fr-FR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FR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Si besoin d'ajouter un nouveau pilote,toujours l'insérer avant la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dernière ligne du tableau.</a:t>
          </a:r>
          <a:endParaRPr lang="fr-FR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Pour insérer une nouvelle ligne, selectionner la ligne compléte en cliquant sur le N° de ligne à gauche du tableau, puis bouton droit "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Copier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 puis de nouveau bouton droit "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inserer les lignes copier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endParaRPr lang="fr-FR" sz="1100" b="1"/>
        </a:p>
        <a:p>
          <a:endParaRPr lang="fr-FR" sz="1100" b="1"/>
        </a:p>
        <a:p>
          <a:r>
            <a:rPr lang="fr-FR" sz="1100" b="1">
              <a:solidFill>
                <a:srgbClr val="FF0000"/>
              </a:solidFill>
            </a:rPr>
            <a:t>Avant de lancer la création des fiches pilotes, il faut </a:t>
          </a:r>
          <a:r>
            <a:rPr lang="fr-FR" sz="1050" b="1" u="sng">
              <a:solidFill>
                <a:srgbClr val="FF0000"/>
              </a:solidFill>
            </a:rPr>
            <a:t>impérativement supprimer les lignes vides</a:t>
          </a:r>
          <a:r>
            <a:rPr lang="fr-FR" sz="1100" b="1">
              <a:solidFill>
                <a:srgbClr val="FF0000"/>
              </a:solidFill>
            </a:rPr>
            <a:t>. Pour supprimer</a:t>
          </a:r>
          <a:r>
            <a:rPr lang="fr-FR" sz="1100" b="1" baseline="0">
              <a:solidFill>
                <a:srgbClr val="FF0000"/>
              </a:solidFill>
            </a:rPr>
            <a:t> une ligne vide, il faut selectionner la ligne compléte depuis le numéro de ligne (à gauche) pour selectionnner la ligne complète puis bouton droit "supprimer".</a:t>
          </a:r>
          <a:endParaRPr lang="fr-FR" sz="1100" b="1">
            <a:solidFill>
              <a:srgbClr val="FF0000"/>
            </a:solidFill>
          </a:endParaRPr>
        </a:p>
        <a:p>
          <a:endParaRPr lang="fr-FR" sz="1100" b="1"/>
        </a:p>
        <a:p>
          <a:r>
            <a:rPr lang="fr-FR" sz="1100" b="1"/>
            <a:t>Lancer la macro de création des feuilles (1 seule fois !) Lorsque le</a:t>
          </a:r>
          <a:r>
            <a:rPr lang="fr-FR" sz="1100" b="1" baseline="0"/>
            <a:t> tableau est complet, </a:t>
          </a:r>
          <a:r>
            <a:rPr lang="fr-FR" sz="1100" b="1"/>
            <a:t>en cliquant sur le bouton</a:t>
          </a:r>
          <a:r>
            <a:rPr lang="fr-FR" sz="1100" b="1" baseline="0"/>
            <a:t> "Créer les feuilles".</a:t>
          </a:r>
          <a:endParaRPr lang="fr-FR" sz="1100" b="1"/>
        </a:p>
        <a:p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>
    <xdr:from>
      <xdr:col>20</xdr:col>
      <xdr:colOff>487680</xdr:colOff>
      <xdr:row>1</xdr:row>
      <xdr:rowOff>20320</xdr:rowOff>
    </xdr:from>
    <xdr:to>
      <xdr:col>23</xdr:col>
      <xdr:colOff>659131</xdr:colOff>
      <xdr:row>1</xdr:row>
      <xdr:rowOff>848995</xdr:rowOff>
    </xdr:to>
    <xdr:sp macro="[0]!Compter_Pilotes" textlink="">
      <xdr:nvSpPr>
        <xdr:cNvPr id="5" name="Rectangle à coins arrondis 3">
          <a:extLst>
            <a:ext uri="{FF2B5EF4-FFF2-40B4-BE49-F238E27FC236}">
              <a16:creationId xmlns:a16="http://schemas.microsoft.com/office/drawing/2014/main" id="{C0428C2C-46B5-40FF-959D-98E9193A3459}"/>
            </a:ext>
          </a:extLst>
        </xdr:cNvPr>
        <xdr:cNvSpPr/>
      </xdr:nvSpPr>
      <xdr:spPr>
        <a:xfrm>
          <a:off x="16977360" y="187960"/>
          <a:ext cx="2548891" cy="828675"/>
        </a:xfrm>
        <a:prstGeom prst="roundRect">
          <a:avLst/>
        </a:prstGeom>
        <a:solidFill>
          <a:srgbClr val="002060"/>
        </a:solidFill>
        <a:ln w="508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rgbClr val="FFFF00"/>
              </a:solidFill>
            </a:rPr>
            <a:t>Compter les pilotes </a:t>
          </a:r>
        </a:p>
        <a:p>
          <a:pPr algn="ctr"/>
          <a:r>
            <a:rPr lang="fr-FR" sz="1400" b="1">
              <a:solidFill>
                <a:srgbClr val="FFFF00"/>
              </a:solidFill>
            </a:rPr>
            <a:t>par catégorie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3</xdr:row>
      <xdr:rowOff>9526</xdr:rowOff>
    </xdr:from>
    <xdr:to>
      <xdr:col>15</xdr:col>
      <xdr:colOff>19050</xdr:colOff>
      <xdr:row>5</xdr:row>
      <xdr:rowOff>419100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33975" y="504826"/>
          <a:ext cx="4610100" cy="10572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00FF"/>
              </a:solidFill>
            </a:rPr>
            <a:t>TEMPS DE COURSE ( Article</a:t>
          </a:r>
          <a:r>
            <a:rPr lang="fr-FR" sz="1100" b="1" u="sng" baseline="0">
              <a:solidFill>
                <a:srgbClr val="0000FF"/>
              </a:solidFill>
            </a:rPr>
            <a:t> 11 Bis du réglement ) : </a:t>
          </a:r>
        </a:p>
        <a:p>
          <a:r>
            <a:rPr lang="fr-FR" sz="1100" b="0" u="none" baseline="0">
              <a:solidFill>
                <a:srgbClr val="0000FF"/>
              </a:solidFill>
            </a:rPr>
            <a:t>L'arrivée du dernier pilote doit être Maxi à 17h00 pour les trials organisés avec l'horaire d'hiver et Maxi 17h30 pour les épreuves organisées avec l'horaire d'été. Départ du premier pilote à partir de 9h00.</a:t>
          </a:r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002060"/>
    <pageSetUpPr fitToPage="1"/>
  </sheetPr>
  <dimension ref="A2:AM86"/>
  <sheetViews>
    <sheetView view="pageBreakPreview" zoomScaleNormal="100" zoomScaleSheetLayoutView="100" workbookViewId="0">
      <pane xSplit="1" ySplit="2" topLeftCell="I28" activePane="bottomRight" state="frozen"/>
      <selection activeCell="Y18" sqref="Y18"/>
      <selection pane="topRight" activeCell="Y18" sqref="Y18"/>
      <selection pane="bottomLeft" activeCell="Y18" sqref="Y18"/>
      <selection pane="bottomRight" activeCell="A85" sqref="A85:XFD88"/>
    </sheetView>
  </sheetViews>
  <sheetFormatPr baseColWidth="10" defaultRowHeight="12.75" x14ac:dyDescent="0.2"/>
  <cols>
    <col min="1" max="1" width="9.7109375" customWidth="1"/>
    <col min="2" max="2" width="7" style="12" customWidth="1"/>
    <col min="3" max="3" width="21.7109375" customWidth="1"/>
    <col min="4" max="4" width="15.7109375" customWidth="1"/>
    <col min="5" max="5" width="14.7109375" customWidth="1"/>
    <col min="6" max="6" width="8.28515625" customWidth="1"/>
    <col min="7" max="7" width="16.42578125" bestFit="1" customWidth="1"/>
    <col min="8" max="8" width="19.42578125" customWidth="1"/>
    <col min="9" max="9" width="12.28515625" style="12" customWidth="1"/>
    <col min="10" max="10" width="6.85546875" customWidth="1"/>
    <col min="11" max="11" width="7.28515625" customWidth="1"/>
    <col min="12" max="12" width="3.7109375" customWidth="1"/>
    <col min="13" max="13" width="11.28515625" customWidth="1"/>
    <col min="14" max="14" width="8.85546875" customWidth="1"/>
    <col min="15" max="15" width="10.140625" customWidth="1"/>
    <col min="16" max="16" width="10" customWidth="1"/>
    <col min="17" max="17" width="18.28515625" customWidth="1"/>
    <col min="18" max="18" width="12" customWidth="1"/>
    <col min="19" max="19" width="13.7109375" bestFit="1" customWidth="1"/>
  </cols>
  <sheetData>
    <row r="2" spans="1:26" ht="65.45" customHeight="1" x14ac:dyDescent="0.2">
      <c r="B2" s="74" t="s">
        <v>152</v>
      </c>
      <c r="C2" s="42" t="s">
        <v>25</v>
      </c>
      <c r="D2" s="42" t="s">
        <v>1</v>
      </c>
      <c r="E2" s="41" t="s">
        <v>117</v>
      </c>
      <c r="F2" s="42" t="s">
        <v>8</v>
      </c>
      <c r="G2" s="42" t="s">
        <v>34</v>
      </c>
      <c r="H2" s="42" t="s">
        <v>35</v>
      </c>
      <c r="I2" s="41" t="s">
        <v>147</v>
      </c>
      <c r="J2" s="42" t="s">
        <v>103</v>
      </c>
      <c r="K2" s="298" t="s">
        <v>148</v>
      </c>
      <c r="L2" s="299"/>
      <c r="M2" s="43" t="s">
        <v>158</v>
      </c>
      <c r="N2" s="44" t="s">
        <v>157</v>
      </c>
      <c r="O2" s="54" t="s">
        <v>156</v>
      </c>
      <c r="P2" s="55" t="s">
        <v>154</v>
      </c>
      <c r="Q2" s="55" t="s">
        <v>169</v>
      </c>
    </row>
    <row r="3" spans="1:26" hidden="1" x14ac:dyDescent="0.2">
      <c r="A3" s="306"/>
      <c r="B3" s="117"/>
      <c r="C3" s="142"/>
      <c r="D3" s="126"/>
      <c r="E3" s="126"/>
      <c r="F3" s="268" t="s">
        <v>54</v>
      </c>
      <c r="G3" s="118"/>
      <c r="H3" s="126"/>
      <c r="I3" s="119"/>
      <c r="J3" s="127"/>
      <c r="K3" s="120"/>
      <c r="L3" s="134"/>
      <c r="M3" s="117"/>
      <c r="N3" s="121"/>
      <c r="O3" s="122"/>
      <c r="P3" s="123"/>
      <c r="Q3" s="123"/>
      <c r="Z3" s="267"/>
    </row>
    <row r="4" spans="1:26" ht="13.15" hidden="1" customHeight="1" x14ac:dyDescent="0.2">
      <c r="A4" s="306"/>
      <c r="B4" s="117"/>
      <c r="C4" s="15"/>
      <c r="D4" s="118"/>
      <c r="E4" s="126"/>
      <c r="F4" s="268" t="s">
        <v>54</v>
      </c>
      <c r="G4" s="118"/>
      <c r="H4" s="118"/>
      <c r="I4" s="119"/>
      <c r="J4" s="127"/>
      <c r="K4" s="120"/>
      <c r="L4" s="134"/>
      <c r="M4" s="117"/>
      <c r="N4" s="121"/>
      <c r="O4" s="122"/>
      <c r="P4" s="123"/>
      <c r="Q4" s="123"/>
      <c r="Z4" s="267"/>
    </row>
    <row r="5" spans="1:26" ht="13.15" hidden="1" customHeight="1" x14ac:dyDescent="0.2">
      <c r="A5" s="306"/>
      <c r="B5" s="117"/>
      <c r="C5" s="128"/>
      <c r="D5" s="118"/>
      <c r="E5" s="126"/>
      <c r="F5" s="268" t="s">
        <v>54</v>
      </c>
      <c r="G5" s="118"/>
      <c r="H5" s="126"/>
      <c r="I5" s="119"/>
      <c r="J5" s="127"/>
      <c r="K5" s="120"/>
      <c r="L5" s="134"/>
      <c r="M5" s="125"/>
      <c r="N5" s="121"/>
      <c r="O5" s="122"/>
      <c r="P5" s="123"/>
      <c r="Q5" s="154"/>
      <c r="Z5" s="267"/>
    </row>
    <row r="6" spans="1:26" hidden="1" x14ac:dyDescent="0.2">
      <c r="A6" s="306"/>
      <c r="B6" s="117"/>
      <c r="C6" s="90"/>
      <c r="D6" s="6"/>
      <c r="E6" s="15"/>
      <c r="F6" s="268" t="s">
        <v>54</v>
      </c>
      <c r="G6" s="6"/>
      <c r="H6" s="6"/>
      <c r="I6" s="35"/>
      <c r="J6" s="26"/>
      <c r="K6" s="76"/>
      <c r="L6" s="134"/>
      <c r="M6" s="84"/>
      <c r="N6" s="57"/>
      <c r="O6" s="46"/>
      <c r="P6" s="47"/>
      <c r="Q6" s="47"/>
      <c r="Z6" s="267"/>
    </row>
    <row r="7" spans="1:26" hidden="1" x14ac:dyDescent="0.2">
      <c r="A7" s="306"/>
      <c r="B7" s="117"/>
      <c r="C7" s="90"/>
      <c r="D7" s="6"/>
      <c r="E7" s="15"/>
      <c r="F7" s="268" t="s">
        <v>54</v>
      </c>
      <c r="G7" s="6"/>
      <c r="H7" s="6"/>
      <c r="I7" s="35"/>
      <c r="J7" s="26"/>
      <c r="K7" s="76"/>
      <c r="L7" s="134"/>
      <c r="M7" s="84"/>
      <c r="N7" s="57"/>
      <c r="O7" s="46"/>
      <c r="P7" s="47"/>
      <c r="Q7" s="47"/>
      <c r="Z7" s="267"/>
    </row>
    <row r="8" spans="1:26" hidden="1" x14ac:dyDescent="0.2">
      <c r="A8" s="306"/>
      <c r="B8" s="117"/>
      <c r="C8" s="90"/>
      <c r="D8" s="90"/>
      <c r="E8" s="90"/>
      <c r="F8" s="268" t="s">
        <v>54</v>
      </c>
      <c r="G8" s="90"/>
      <c r="H8" s="90"/>
      <c r="I8" s="92"/>
      <c r="J8" s="93"/>
      <c r="K8" s="94"/>
      <c r="L8" s="134"/>
      <c r="M8" s="137"/>
      <c r="N8" s="95"/>
      <c r="O8" s="259"/>
      <c r="P8" s="260"/>
      <c r="Q8" s="97"/>
      <c r="S8" s="14"/>
      <c r="Z8" s="267"/>
    </row>
    <row r="9" spans="1:26" hidden="1" x14ac:dyDescent="0.2">
      <c r="A9" s="306"/>
      <c r="B9" s="269"/>
      <c r="C9" s="90"/>
      <c r="D9" s="91"/>
      <c r="E9" s="90"/>
      <c r="F9" s="270" t="s">
        <v>54</v>
      </c>
      <c r="G9" s="91"/>
      <c r="H9" s="90"/>
      <c r="I9" s="92"/>
      <c r="J9" s="93"/>
      <c r="K9" s="94"/>
      <c r="L9" s="136"/>
      <c r="M9" s="137"/>
      <c r="N9" s="95"/>
      <c r="O9" s="96"/>
      <c r="P9" s="97"/>
      <c r="Q9" s="97"/>
      <c r="S9" s="14"/>
    </row>
    <row r="10" spans="1:26" x14ac:dyDescent="0.2">
      <c r="A10" s="301" t="s">
        <v>242</v>
      </c>
      <c r="B10" s="271">
        <v>1</v>
      </c>
      <c r="C10" s="272" t="s">
        <v>49</v>
      </c>
      <c r="D10" s="272" t="s">
        <v>56</v>
      </c>
      <c r="E10" s="272" t="s">
        <v>295</v>
      </c>
      <c r="F10" s="273" t="s">
        <v>19</v>
      </c>
      <c r="G10" s="274" t="s">
        <v>181</v>
      </c>
      <c r="H10" s="272" t="s">
        <v>291</v>
      </c>
      <c r="I10" s="275">
        <v>36804</v>
      </c>
      <c r="J10" s="276" t="s">
        <v>109</v>
      </c>
      <c r="K10" s="277"/>
      <c r="L10" s="278"/>
      <c r="M10" s="271" t="s">
        <v>276</v>
      </c>
      <c r="N10" s="279">
        <v>300</v>
      </c>
      <c r="O10" s="280" t="s">
        <v>161</v>
      </c>
      <c r="P10" s="281" t="s">
        <v>160</v>
      </c>
      <c r="Q10" s="281" t="s">
        <v>292</v>
      </c>
      <c r="Z10" s="267"/>
    </row>
    <row r="11" spans="1:26" x14ac:dyDescent="0.2">
      <c r="A11" s="301"/>
      <c r="B11" s="117">
        <v>2</v>
      </c>
      <c r="C11" s="15" t="s">
        <v>40</v>
      </c>
      <c r="D11" s="90" t="s">
        <v>216</v>
      </c>
      <c r="E11" s="90" t="s">
        <v>217</v>
      </c>
      <c r="F11" s="71" t="s">
        <v>19</v>
      </c>
      <c r="G11" s="91" t="s">
        <v>181</v>
      </c>
      <c r="H11" s="90" t="s">
        <v>41</v>
      </c>
      <c r="I11" s="92">
        <v>35118</v>
      </c>
      <c r="J11" s="93" t="s">
        <v>109</v>
      </c>
      <c r="K11" s="94"/>
      <c r="L11" s="134"/>
      <c r="M11" s="137" t="s">
        <v>283</v>
      </c>
      <c r="N11" s="95">
        <v>300</v>
      </c>
      <c r="O11" s="96" t="s">
        <v>161</v>
      </c>
      <c r="P11" s="97" t="s">
        <v>159</v>
      </c>
      <c r="Q11" s="97"/>
      <c r="S11" s="14"/>
      <c r="Z11" s="267"/>
    </row>
    <row r="12" spans="1:26" x14ac:dyDescent="0.2">
      <c r="A12" s="301"/>
      <c r="B12" s="117">
        <v>3</v>
      </c>
      <c r="C12" s="15" t="s">
        <v>135</v>
      </c>
      <c r="D12" s="6" t="s">
        <v>136</v>
      </c>
      <c r="E12" s="15" t="s">
        <v>137</v>
      </c>
      <c r="F12" s="71" t="s">
        <v>19</v>
      </c>
      <c r="G12" s="6" t="s">
        <v>181</v>
      </c>
      <c r="H12" s="6" t="s">
        <v>43</v>
      </c>
      <c r="I12" s="35">
        <v>37042</v>
      </c>
      <c r="J12" s="26" t="s">
        <v>109</v>
      </c>
      <c r="K12" s="76"/>
      <c r="L12" s="134"/>
      <c r="M12" s="84" t="s">
        <v>293</v>
      </c>
      <c r="N12" s="57">
        <v>300</v>
      </c>
      <c r="O12" s="46" t="s">
        <v>161</v>
      </c>
      <c r="P12" s="47" t="s">
        <v>159</v>
      </c>
      <c r="Q12" s="47"/>
      <c r="Z12" s="267"/>
    </row>
    <row r="13" spans="1:26" x14ac:dyDescent="0.2">
      <c r="A13" s="301"/>
      <c r="B13" s="117">
        <v>4</v>
      </c>
      <c r="C13" s="15" t="s">
        <v>46</v>
      </c>
      <c r="D13" s="6" t="s">
        <v>294</v>
      </c>
      <c r="E13" s="15" t="s">
        <v>97</v>
      </c>
      <c r="F13" s="71" t="s">
        <v>19</v>
      </c>
      <c r="G13" s="6" t="s">
        <v>181</v>
      </c>
      <c r="H13" s="6" t="s">
        <v>139</v>
      </c>
      <c r="I13" s="35">
        <v>29981</v>
      </c>
      <c r="J13" s="26" t="s">
        <v>109</v>
      </c>
      <c r="K13" s="76"/>
      <c r="L13" s="134"/>
      <c r="M13" s="84" t="s">
        <v>280</v>
      </c>
      <c r="N13" s="57">
        <v>250</v>
      </c>
      <c r="O13" s="46" t="s">
        <v>161</v>
      </c>
      <c r="P13" s="47" t="s">
        <v>159</v>
      </c>
      <c r="Q13" s="47"/>
      <c r="Z13" s="267"/>
    </row>
    <row r="14" spans="1:26" x14ac:dyDescent="0.2">
      <c r="A14" s="301"/>
      <c r="B14" s="117">
        <v>5</v>
      </c>
      <c r="C14" s="15" t="s">
        <v>36</v>
      </c>
      <c r="D14" s="91" t="s">
        <v>171</v>
      </c>
      <c r="E14" s="90" t="s">
        <v>172</v>
      </c>
      <c r="F14" s="71" t="s">
        <v>19</v>
      </c>
      <c r="G14" s="91" t="s">
        <v>181</v>
      </c>
      <c r="H14" s="91" t="s">
        <v>291</v>
      </c>
      <c r="I14" s="92">
        <v>31819</v>
      </c>
      <c r="J14" s="93" t="s">
        <v>109</v>
      </c>
      <c r="K14" s="94"/>
      <c r="L14" s="134"/>
      <c r="M14" s="137" t="s">
        <v>276</v>
      </c>
      <c r="N14" s="95">
        <v>300</v>
      </c>
      <c r="O14" s="96" t="s">
        <v>161</v>
      </c>
      <c r="P14" s="97" t="s">
        <v>160</v>
      </c>
      <c r="Q14" s="97" t="s">
        <v>292</v>
      </c>
      <c r="S14" s="14"/>
      <c r="Z14" s="267"/>
    </row>
    <row r="15" spans="1:26" ht="12" customHeight="1" x14ac:dyDescent="0.2">
      <c r="A15" s="300" t="s">
        <v>243</v>
      </c>
      <c r="B15" s="203">
        <v>21</v>
      </c>
      <c r="C15" s="27" t="s">
        <v>250</v>
      </c>
      <c r="D15" s="27" t="s">
        <v>272</v>
      </c>
      <c r="E15" s="27" t="s">
        <v>273</v>
      </c>
      <c r="F15" s="204" t="s">
        <v>180</v>
      </c>
      <c r="G15" s="9" t="s">
        <v>198</v>
      </c>
      <c r="H15" s="27" t="s">
        <v>296</v>
      </c>
      <c r="I15" s="37">
        <v>32044</v>
      </c>
      <c r="J15" s="205" t="s">
        <v>109</v>
      </c>
      <c r="K15" s="78"/>
      <c r="L15" s="134"/>
      <c r="M15" s="65" t="s">
        <v>275</v>
      </c>
      <c r="N15" s="59">
        <v>300</v>
      </c>
      <c r="O15" s="206" t="s">
        <v>162</v>
      </c>
      <c r="P15" s="50" t="s">
        <v>160</v>
      </c>
      <c r="Q15" s="207" t="s">
        <v>281</v>
      </c>
      <c r="S15" s="14"/>
      <c r="Z15" s="267"/>
    </row>
    <row r="16" spans="1:26" x14ac:dyDescent="0.2">
      <c r="A16" s="300"/>
      <c r="B16" s="139">
        <v>22</v>
      </c>
      <c r="C16" s="108" t="s">
        <v>237</v>
      </c>
      <c r="D16" s="108" t="s">
        <v>238</v>
      </c>
      <c r="E16" s="108" t="s">
        <v>239</v>
      </c>
      <c r="F16" s="132" t="s">
        <v>180</v>
      </c>
      <c r="G16" s="109" t="s">
        <v>198</v>
      </c>
      <c r="H16" s="108" t="s">
        <v>296</v>
      </c>
      <c r="I16" s="110">
        <v>29749</v>
      </c>
      <c r="J16" s="140" t="s">
        <v>109</v>
      </c>
      <c r="K16" s="111"/>
      <c r="L16" s="134"/>
      <c r="M16" s="107" t="s">
        <v>293</v>
      </c>
      <c r="N16" s="112">
        <v>280</v>
      </c>
      <c r="O16" s="141" t="s">
        <v>162</v>
      </c>
      <c r="P16" s="114" t="s">
        <v>160</v>
      </c>
      <c r="Q16" s="157" t="s">
        <v>281</v>
      </c>
      <c r="S16" s="14"/>
      <c r="Z16" s="267"/>
    </row>
    <row r="17" spans="1:26" ht="12" customHeight="1" x14ac:dyDescent="0.2">
      <c r="A17" s="300"/>
      <c r="B17" s="203">
        <v>23</v>
      </c>
      <c r="C17" s="108" t="s">
        <v>253</v>
      </c>
      <c r="D17" s="27" t="s">
        <v>254</v>
      </c>
      <c r="E17" s="27" t="s">
        <v>255</v>
      </c>
      <c r="F17" s="204" t="s">
        <v>180</v>
      </c>
      <c r="G17" s="9" t="s">
        <v>198</v>
      </c>
      <c r="H17" s="27" t="s">
        <v>296</v>
      </c>
      <c r="I17" s="37">
        <v>37481</v>
      </c>
      <c r="J17" s="205" t="s">
        <v>109</v>
      </c>
      <c r="K17" s="78"/>
      <c r="L17" s="134"/>
      <c r="M17" s="65" t="s">
        <v>293</v>
      </c>
      <c r="N17" s="59">
        <v>300</v>
      </c>
      <c r="O17" s="206" t="s">
        <v>162</v>
      </c>
      <c r="P17" s="50" t="s">
        <v>160</v>
      </c>
      <c r="Q17" s="207" t="s">
        <v>281</v>
      </c>
      <c r="S17" s="14"/>
      <c r="Z17" s="267"/>
    </row>
    <row r="18" spans="1:26" ht="12" customHeight="1" x14ac:dyDescent="0.2">
      <c r="A18" s="300"/>
      <c r="B18" s="143">
        <v>24</v>
      </c>
      <c r="C18" s="108" t="s">
        <v>173</v>
      </c>
      <c r="D18" s="144" t="s">
        <v>174</v>
      </c>
      <c r="E18" s="144" t="s">
        <v>175</v>
      </c>
      <c r="F18" s="131" t="s">
        <v>180</v>
      </c>
      <c r="G18" s="145" t="s">
        <v>181</v>
      </c>
      <c r="H18" s="144" t="s">
        <v>138</v>
      </c>
      <c r="I18" s="146">
        <v>35106</v>
      </c>
      <c r="J18" s="147" t="s">
        <v>109</v>
      </c>
      <c r="K18" s="148"/>
      <c r="L18" s="134"/>
      <c r="M18" s="149" t="s">
        <v>276</v>
      </c>
      <c r="N18" s="150">
        <v>300</v>
      </c>
      <c r="O18" s="151" t="s">
        <v>161</v>
      </c>
      <c r="P18" s="152" t="s">
        <v>159</v>
      </c>
      <c r="Q18" s="152"/>
      <c r="S18" s="14"/>
      <c r="Z18" s="267"/>
    </row>
    <row r="19" spans="1:26" ht="12" customHeight="1" x14ac:dyDescent="0.2">
      <c r="A19" s="300"/>
      <c r="B19" s="202">
        <v>25</v>
      </c>
      <c r="C19" s="108" t="s">
        <v>49</v>
      </c>
      <c r="D19" s="108" t="s">
        <v>66</v>
      </c>
      <c r="E19" s="108" t="s">
        <v>297</v>
      </c>
      <c r="F19" s="132" t="s">
        <v>180</v>
      </c>
      <c r="G19" s="108" t="s">
        <v>181</v>
      </c>
      <c r="H19" s="108" t="s">
        <v>291</v>
      </c>
      <c r="I19" s="110">
        <v>37412</v>
      </c>
      <c r="J19" s="140" t="s">
        <v>109</v>
      </c>
      <c r="K19" s="111"/>
      <c r="L19" s="134"/>
      <c r="M19" s="107" t="s">
        <v>276</v>
      </c>
      <c r="N19" s="112">
        <v>280</v>
      </c>
      <c r="O19" s="113" t="s">
        <v>161</v>
      </c>
      <c r="P19" s="247" t="s">
        <v>159</v>
      </c>
      <c r="Q19" s="157" t="s">
        <v>298</v>
      </c>
      <c r="S19" s="14"/>
      <c r="Z19" s="267"/>
    </row>
    <row r="20" spans="1:26" ht="12" customHeight="1" x14ac:dyDescent="0.2">
      <c r="A20" s="300"/>
      <c r="B20" s="203">
        <v>26</v>
      </c>
      <c r="C20" s="108" t="s">
        <v>249</v>
      </c>
      <c r="D20" s="27" t="s">
        <v>261</v>
      </c>
      <c r="E20" s="27" t="s">
        <v>360</v>
      </c>
      <c r="F20" s="204" t="s">
        <v>180</v>
      </c>
      <c r="G20" s="9"/>
      <c r="H20" s="27" t="s">
        <v>322</v>
      </c>
      <c r="I20" s="37">
        <v>29727</v>
      </c>
      <c r="J20" s="205" t="s">
        <v>109</v>
      </c>
      <c r="K20" s="78"/>
      <c r="L20" s="134"/>
      <c r="M20" s="65" t="s">
        <v>275</v>
      </c>
      <c r="N20" s="59">
        <v>300</v>
      </c>
      <c r="O20" s="206" t="s">
        <v>161</v>
      </c>
      <c r="P20" s="50" t="s">
        <v>159</v>
      </c>
      <c r="Q20" s="207" t="s">
        <v>299</v>
      </c>
      <c r="S20" s="14"/>
    </row>
    <row r="21" spans="1:26" ht="12" customHeight="1" x14ac:dyDescent="0.2">
      <c r="A21" s="300"/>
      <c r="B21" s="203">
        <v>27</v>
      </c>
      <c r="C21" s="108" t="s">
        <v>300</v>
      </c>
      <c r="D21" s="27" t="s">
        <v>62</v>
      </c>
      <c r="E21" s="27" t="s">
        <v>361</v>
      </c>
      <c r="F21" s="204" t="s">
        <v>180</v>
      </c>
      <c r="G21" s="9"/>
      <c r="H21" s="27" t="s">
        <v>322</v>
      </c>
      <c r="I21" s="37">
        <v>27577</v>
      </c>
      <c r="J21" s="205" t="s">
        <v>109</v>
      </c>
      <c r="K21" s="78"/>
      <c r="L21" s="134"/>
      <c r="M21" s="65" t="s">
        <v>275</v>
      </c>
      <c r="N21" s="59">
        <v>300</v>
      </c>
      <c r="O21" s="206" t="s">
        <v>161</v>
      </c>
      <c r="P21" s="50" t="s">
        <v>159</v>
      </c>
      <c r="Q21" s="207" t="s">
        <v>301</v>
      </c>
      <c r="S21" s="14"/>
    </row>
    <row r="22" spans="1:26" x14ac:dyDescent="0.2">
      <c r="A22" s="302" t="s">
        <v>244</v>
      </c>
      <c r="B22" s="99">
        <v>41</v>
      </c>
      <c r="C22" s="100" t="s">
        <v>258</v>
      </c>
      <c r="D22" s="100" t="s">
        <v>221</v>
      </c>
      <c r="E22" s="138" t="s">
        <v>362</v>
      </c>
      <c r="F22" s="101" t="s">
        <v>20</v>
      </c>
      <c r="G22" s="100" t="s">
        <v>181</v>
      </c>
      <c r="H22" s="100" t="s">
        <v>302</v>
      </c>
      <c r="I22" s="102">
        <v>37175</v>
      </c>
      <c r="J22" s="103" t="s">
        <v>109</v>
      </c>
      <c r="K22" s="104"/>
      <c r="L22" s="135"/>
      <c r="M22" s="99" t="s">
        <v>276</v>
      </c>
      <c r="N22" s="105">
        <v>300</v>
      </c>
      <c r="O22" s="262" t="s">
        <v>161</v>
      </c>
      <c r="P22" s="106" t="s">
        <v>159</v>
      </c>
      <c r="Q22" s="106"/>
      <c r="S22" s="14"/>
      <c r="Z22" s="267"/>
    </row>
    <row r="23" spans="1:26" x14ac:dyDescent="0.2">
      <c r="A23" s="303"/>
      <c r="B23" s="99">
        <v>42</v>
      </c>
      <c r="C23" s="100" t="s">
        <v>49</v>
      </c>
      <c r="D23" s="7" t="s">
        <v>303</v>
      </c>
      <c r="E23" s="8" t="s">
        <v>279</v>
      </c>
      <c r="F23" s="72" t="s">
        <v>20</v>
      </c>
      <c r="G23" s="7" t="s">
        <v>181</v>
      </c>
      <c r="H23" s="7" t="s">
        <v>291</v>
      </c>
      <c r="I23" s="36">
        <v>31972</v>
      </c>
      <c r="J23" s="20" t="s">
        <v>109</v>
      </c>
      <c r="K23" s="77"/>
      <c r="L23" s="135"/>
      <c r="M23" s="64" t="s">
        <v>293</v>
      </c>
      <c r="N23" s="58">
        <v>300</v>
      </c>
      <c r="O23" s="85" t="s">
        <v>161</v>
      </c>
      <c r="P23" s="49" t="s">
        <v>160</v>
      </c>
      <c r="Q23" s="49" t="s">
        <v>292</v>
      </c>
      <c r="Z23" s="267"/>
    </row>
    <row r="24" spans="1:26" x14ac:dyDescent="0.2">
      <c r="A24" s="303"/>
      <c r="B24" s="99">
        <v>43</v>
      </c>
      <c r="C24" s="100" t="s">
        <v>222</v>
      </c>
      <c r="D24" s="7" t="s">
        <v>44</v>
      </c>
      <c r="E24" s="8" t="s">
        <v>224</v>
      </c>
      <c r="F24" s="72" t="s">
        <v>20</v>
      </c>
      <c r="G24" s="7" t="s">
        <v>181</v>
      </c>
      <c r="H24" s="7" t="s">
        <v>41</v>
      </c>
      <c r="I24" s="36">
        <v>32332</v>
      </c>
      <c r="J24" s="20" t="s">
        <v>109</v>
      </c>
      <c r="K24" s="77"/>
      <c r="L24" s="135"/>
      <c r="M24" s="64" t="s">
        <v>276</v>
      </c>
      <c r="N24" s="58">
        <v>280</v>
      </c>
      <c r="O24" s="85" t="s">
        <v>161</v>
      </c>
      <c r="P24" s="49" t="s">
        <v>159</v>
      </c>
      <c r="Q24" s="49"/>
      <c r="Z24" s="267"/>
    </row>
    <row r="25" spans="1:26" x14ac:dyDescent="0.2">
      <c r="A25" s="303"/>
      <c r="B25" s="99">
        <v>44</v>
      </c>
      <c r="C25" s="100" t="s">
        <v>40</v>
      </c>
      <c r="D25" s="7" t="s">
        <v>48</v>
      </c>
      <c r="E25" s="8" t="s">
        <v>240</v>
      </c>
      <c r="F25" s="72" t="s">
        <v>20</v>
      </c>
      <c r="G25" s="7" t="s">
        <v>181</v>
      </c>
      <c r="H25" s="7" t="s">
        <v>41</v>
      </c>
      <c r="I25" s="36">
        <v>22568</v>
      </c>
      <c r="J25" s="20" t="s">
        <v>109</v>
      </c>
      <c r="K25" s="77"/>
      <c r="L25" s="135"/>
      <c r="M25" s="64" t="s">
        <v>285</v>
      </c>
      <c r="N25" s="58">
        <v>300</v>
      </c>
      <c r="O25" s="48" t="s">
        <v>161</v>
      </c>
      <c r="P25" s="49" t="s">
        <v>159</v>
      </c>
      <c r="Q25" s="49"/>
      <c r="Z25" s="267"/>
    </row>
    <row r="26" spans="1:26" x14ac:dyDescent="0.2">
      <c r="A26" s="303"/>
      <c r="B26" s="208">
        <v>45</v>
      </c>
      <c r="C26" s="100" t="s">
        <v>178</v>
      </c>
      <c r="D26" s="160" t="s">
        <v>304</v>
      </c>
      <c r="E26" s="209" t="s">
        <v>363</v>
      </c>
      <c r="F26" s="72" t="s">
        <v>20</v>
      </c>
      <c r="G26" s="209" t="s">
        <v>181</v>
      </c>
      <c r="H26" s="160" t="s">
        <v>41</v>
      </c>
      <c r="I26" s="210">
        <v>26440</v>
      </c>
      <c r="J26" s="211" t="s">
        <v>109</v>
      </c>
      <c r="K26" s="212"/>
      <c r="L26" s="135"/>
      <c r="M26" s="208" t="s">
        <v>283</v>
      </c>
      <c r="N26" s="213">
        <v>260</v>
      </c>
      <c r="O26" s="214" t="s">
        <v>161</v>
      </c>
      <c r="P26" s="215" t="s">
        <v>159</v>
      </c>
      <c r="Q26" s="215"/>
    </row>
    <row r="27" spans="1:26" x14ac:dyDescent="0.2">
      <c r="A27" s="303"/>
      <c r="B27" s="64">
        <v>46</v>
      </c>
      <c r="C27" s="100" t="s">
        <v>49</v>
      </c>
      <c r="D27" s="7" t="s">
        <v>50</v>
      </c>
      <c r="E27" s="8" t="s">
        <v>364</v>
      </c>
      <c r="F27" s="72" t="s">
        <v>20</v>
      </c>
      <c r="G27" s="7" t="s">
        <v>181</v>
      </c>
      <c r="H27" s="7" t="s">
        <v>291</v>
      </c>
      <c r="I27" s="36">
        <v>24979</v>
      </c>
      <c r="J27" s="20" t="s">
        <v>109</v>
      </c>
      <c r="K27" s="77"/>
      <c r="L27" s="135"/>
      <c r="M27" s="64" t="s">
        <v>276</v>
      </c>
      <c r="N27" s="58">
        <v>300</v>
      </c>
      <c r="O27" s="85" t="s">
        <v>161</v>
      </c>
      <c r="P27" s="49" t="s">
        <v>160</v>
      </c>
      <c r="Q27" s="49" t="s">
        <v>292</v>
      </c>
    </row>
    <row r="28" spans="1:26" x14ac:dyDescent="0.2">
      <c r="A28" s="303"/>
      <c r="B28" s="64">
        <v>47</v>
      </c>
      <c r="C28" s="100" t="s">
        <v>220</v>
      </c>
      <c r="D28" s="7" t="s">
        <v>201</v>
      </c>
      <c r="E28" s="8" t="s">
        <v>202</v>
      </c>
      <c r="F28" s="72" t="s">
        <v>20</v>
      </c>
      <c r="G28" s="7" t="s">
        <v>181</v>
      </c>
      <c r="H28" s="7" t="s">
        <v>43</v>
      </c>
      <c r="I28" s="36">
        <v>34363</v>
      </c>
      <c r="J28" s="20" t="s">
        <v>109</v>
      </c>
      <c r="K28" s="77"/>
      <c r="L28" s="283"/>
      <c r="M28" s="64" t="s">
        <v>275</v>
      </c>
      <c r="N28" s="58">
        <v>300</v>
      </c>
      <c r="O28" s="85" t="s">
        <v>161</v>
      </c>
      <c r="P28" s="49" t="s">
        <v>159</v>
      </c>
      <c r="Q28" s="49"/>
    </row>
    <row r="29" spans="1:26" x14ac:dyDescent="0.2">
      <c r="A29" s="303"/>
      <c r="B29" s="64">
        <v>48</v>
      </c>
      <c r="C29" s="100" t="s">
        <v>167</v>
      </c>
      <c r="D29" s="7" t="s">
        <v>168</v>
      </c>
      <c r="E29" s="8" t="s">
        <v>305</v>
      </c>
      <c r="F29" s="72" t="s">
        <v>20</v>
      </c>
      <c r="G29" s="7" t="s">
        <v>198</v>
      </c>
      <c r="H29" s="7" t="s">
        <v>296</v>
      </c>
      <c r="I29" s="36">
        <v>35707</v>
      </c>
      <c r="J29" s="20" t="s">
        <v>109</v>
      </c>
      <c r="K29" s="77"/>
      <c r="L29" s="283"/>
      <c r="M29" s="64" t="s">
        <v>276</v>
      </c>
      <c r="N29" s="58">
        <v>300</v>
      </c>
      <c r="O29" s="85" t="s">
        <v>161</v>
      </c>
      <c r="P29" s="49" t="s">
        <v>159</v>
      </c>
      <c r="Q29" s="49"/>
    </row>
    <row r="30" spans="1:26" x14ac:dyDescent="0.2">
      <c r="A30" s="303"/>
      <c r="B30" s="64">
        <v>49</v>
      </c>
      <c r="C30" s="100" t="s">
        <v>250</v>
      </c>
      <c r="D30" s="7" t="s">
        <v>251</v>
      </c>
      <c r="E30" s="8" t="s">
        <v>252</v>
      </c>
      <c r="F30" s="72" t="s">
        <v>20</v>
      </c>
      <c r="G30" s="7" t="s">
        <v>198</v>
      </c>
      <c r="H30" s="7" t="s">
        <v>296</v>
      </c>
      <c r="I30" s="36">
        <v>26632</v>
      </c>
      <c r="J30" s="20" t="s">
        <v>109</v>
      </c>
      <c r="K30" s="77"/>
      <c r="L30" s="283"/>
      <c r="M30" s="64" t="s">
        <v>275</v>
      </c>
      <c r="N30" s="58">
        <v>300</v>
      </c>
      <c r="O30" s="85" t="s">
        <v>162</v>
      </c>
      <c r="P30" s="49" t="s">
        <v>160</v>
      </c>
      <c r="Q30" s="49" t="s">
        <v>281</v>
      </c>
    </row>
    <row r="31" spans="1:26" x14ac:dyDescent="0.2">
      <c r="A31" s="303"/>
      <c r="B31" s="208">
        <v>50</v>
      </c>
      <c r="C31" s="100" t="s">
        <v>250</v>
      </c>
      <c r="D31" s="160" t="s">
        <v>256</v>
      </c>
      <c r="E31" s="209" t="s">
        <v>257</v>
      </c>
      <c r="F31" s="285" t="s">
        <v>20</v>
      </c>
      <c r="G31" s="160" t="s">
        <v>198</v>
      </c>
      <c r="H31" s="160" t="s">
        <v>296</v>
      </c>
      <c r="I31" s="210">
        <v>37703</v>
      </c>
      <c r="J31" s="211" t="s">
        <v>109</v>
      </c>
      <c r="K31" s="212"/>
      <c r="L31" s="283"/>
      <c r="M31" s="208" t="s">
        <v>275</v>
      </c>
      <c r="N31" s="286">
        <v>125</v>
      </c>
      <c r="O31" s="214" t="s">
        <v>162</v>
      </c>
      <c r="P31" s="215" t="s">
        <v>160</v>
      </c>
      <c r="Q31" s="215" t="s">
        <v>281</v>
      </c>
    </row>
    <row r="32" spans="1:26" x14ac:dyDescent="0.2">
      <c r="A32" s="303"/>
      <c r="B32" s="208">
        <v>51</v>
      </c>
      <c r="C32" s="100" t="s">
        <v>218</v>
      </c>
      <c r="D32" s="160" t="s">
        <v>304</v>
      </c>
      <c r="E32" s="209" t="s">
        <v>98</v>
      </c>
      <c r="F32" s="285" t="s">
        <v>20</v>
      </c>
      <c r="G32" s="160" t="s">
        <v>181</v>
      </c>
      <c r="H32" s="160" t="s">
        <v>43</v>
      </c>
      <c r="I32" s="210">
        <v>27241</v>
      </c>
      <c r="J32" s="211" t="s">
        <v>109</v>
      </c>
      <c r="K32" s="212"/>
      <c r="L32" s="283"/>
      <c r="M32" s="208" t="s">
        <v>276</v>
      </c>
      <c r="N32" s="286">
        <v>300</v>
      </c>
      <c r="O32" s="214" t="s">
        <v>161</v>
      </c>
      <c r="P32" s="215" t="s">
        <v>159</v>
      </c>
      <c r="Q32" s="215"/>
    </row>
    <row r="33" spans="1:39" ht="13.15" customHeight="1" x14ac:dyDescent="0.2">
      <c r="A33" s="303"/>
      <c r="B33" s="99">
        <v>53</v>
      </c>
      <c r="C33" s="8" t="s">
        <v>357</v>
      </c>
      <c r="D33" s="8" t="s">
        <v>171</v>
      </c>
      <c r="E33" s="138" t="s">
        <v>358</v>
      </c>
      <c r="F33" s="101" t="s">
        <v>20</v>
      </c>
      <c r="G33" s="100" t="s">
        <v>181</v>
      </c>
      <c r="H33" s="138" t="s">
        <v>322</v>
      </c>
      <c r="I33" s="102">
        <v>29689</v>
      </c>
      <c r="J33" s="103" t="s">
        <v>109</v>
      </c>
      <c r="K33" s="104"/>
      <c r="L33" s="135"/>
      <c r="M33" s="99" t="s">
        <v>275</v>
      </c>
      <c r="N33" s="105">
        <v>270</v>
      </c>
      <c r="O33" s="262" t="s">
        <v>162</v>
      </c>
      <c r="P33" s="153" t="s">
        <v>160</v>
      </c>
      <c r="Q33" s="246" t="s">
        <v>359</v>
      </c>
      <c r="Z33" s="267"/>
    </row>
    <row r="34" spans="1:39" x14ac:dyDescent="0.2">
      <c r="A34" s="303"/>
      <c r="B34" s="99">
        <v>54</v>
      </c>
      <c r="C34" s="8" t="s">
        <v>366</v>
      </c>
      <c r="D34" s="8" t="s">
        <v>367</v>
      </c>
      <c r="E34" s="8" t="s">
        <v>368</v>
      </c>
      <c r="F34" s="72" t="s">
        <v>20</v>
      </c>
      <c r="G34" s="8" t="s">
        <v>198</v>
      </c>
      <c r="H34" s="8" t="s">
        <v>296</v>
      </c>
      <c r="I34" s="36">
        <v>35104</v>
      </c>
      <c r="J34" s="20" t="s">
        <v>109</v>
      </c>
      <c r="K34" s="77"/>
      <c r="L34" s="135"/>
      <c r="M34" s="64" t="s">
        <v>275</v>
      </c>
      <c r="N34" s="58">
        <v>300</v>
      </c>
      <c r="O34" s="48" t="s">
        <v>161</v>
      </c>
      <c r="P34" s="261" t="s">
        <v>159</v>
      </c>
      <c r="Q34" s="155"/>
      <c r="R34" s="2"/>
      <c r="Z34" s="267"/>
    </row>
    <row r="35" spans="1:39" x14ac:dyDescent="0.2">
      <c r="A35" s="304" t="s">
        <v>245</v>
      </c>
      <c r="B35" s="65">
        <v>71</v>
      </c>
      <c r="C35" s="108" t="s">
        <v>49</v>
      </c>
      <c r="D35" s="27" t="s">
        <v>303</v>
      </c>
      <c r="E35" s="27" t="s">
        <v>369</v>
      </c>
      <c r="F35" s="73" t="s">
        <v>21</v>
      </c>
      <c r="G35" s="27" t="s">
        <v>181</v>
      </c>
      <c r="H35" s="27" t="s">
        <v>291</v>
      </c>
      <c r="I35" s="37">
        <v>33924</v>
      </c>
      <c r="J35" s="21" t="s">
        <v>109</v>
      </c>
      <c r="K35" s="78"/>
      <c r="L35" s="135"/>
      <c r="M35" s="65" t="s">
        <v>276</v>
      </c>
      <c r="N35" s="59">
        <v>300</v>
      </c>
      <c r="O35" s="86" t="s">
        <v>162</v>
      </c>
      <c r="P35" s="50" t="s">
        <v>160</v>
      </c>
      <c r="Q35" s="50" t="s">
        <v>307</v>
      </c>
      <c r="Z35" s="267"/>
    </row>
    <row r="36" spans="1:39" x14ac:dyDescent="0.2">
      <c r="A36" s="304"/>
      <c r="B36" s="65">
        <v>72</v>
      </c>
      <c r="C36" s="108" t="s">
        <v>49</v>
      </c>
      <c r="D36" s="9" t="s">
        <v>203</v>
      </c>
      <c r="E36" s="27" t="s">
        <v>204</v>
      </c>
      <c r="F36" s="73" t="s">
        <v>21</v>
      </c>
      <c r="G36" s="9" t="s">
        <v>181</v>
      </c>
      <c r="H36" s="9" t="s">
        <v>291</v>
      </c>
      <c r="I36" s="37">
        <v>24167</v>
      </c>
      <c r="J36" s="21" t="s">
        <v>109</v>
      </c>
      <c r="K36" s="78"/>
      <c r="L36" s="135"/>
      <c r="M36" s="65" t="s">
        <v>283</v>
      </c>
      <c r="N36" s="59">
        <v>260</v>
      </c>
      <c r="O36" s="86" t="s">
        <v>161</v>
      </c>
      <c r="P36" s="50" t="s">
        <v>160</v>
      </c>
      <c r="Q36" s="50" t="s">
        <v>292</v>
      </c>
      <c r="Z36" s="267"/>
    </row>
    <row r="37" spans="1:39" x14ac:dyDescent="0.2">
      <c r="A37" s="304"/>
      <c r="B37" s="65">
        <v>73</v>
      </c>
      <c r="C37" s="108" t="s">
        <v>55</v>
      </c>
      <c r="D37" s="27" t="s">
        <v>215</v>
      </c>
      <c r="E37" s="27" t="s">
        <v>370</v>
      </c>
      <c r="F37" s="73" t="s">
        <v>21</v>
      </c>
      <c r="G37" s="27" t="s">
        <v>181</v>
      </c>
      <c r="H37" s="27" t="s">
        <v>139</v>
      </c>
      <c r="I37" s="37">
        <v>21990</v>
      </c>
      <c r="J37" s="205" t="s">
        <v>109</v>
      </c>
      <c r="K37" s="78"/>
      <c r="L37" s="135"/>
      <c r="M37" s="65" t="s">
        <v>280</v>
      </c>
      <c r="N37" s="59">
        <v>250</v>
      </c>
      <c r="O37" s="86" t="s">
        <v>162</v>
      </c>
      <c r="P37" s="50" t="s">
        <v>160</v>
      </c>
      <c r="Q37" s="83" t="s">
        <v>281</v>
      </c>
      <c r="Z37" s="267"/>
    </row>
    <row r="38" spans="1:39" x14ac:dyDescent="0.2">
      <c r="A38" s="304"/>
      <c r="B38" s="65">
        <v>74</v>
      </c>
      <c r="C38" s="108" t="s">
        <v>227</v>
      </c>
      <c r="D38" s="27" t="s">
        <v>48</v>
      </c>
      <c r="E38" s="27" t="s">
        <v>230</v>
      </c>
      <c r="F38" s="73" t="s">
        <v>21</v>
      </c>
      <c r="G38" s="9" t="s">
        <v>181</v>
      </c>
      <c r="H38" s="27" t="s">
        <v>41</v>
      </c>
      <c r="I38" s="37">
        <v>24834</v>
      </c>
      <c r="J38" s="21" t="s">
        <v>109</v>
      </c>
      <c r="K38" s="78"/>
      <c r="L38" s="135"/>
      <c r="M38" s="65" t="s">
        <v>163</v>
      </c>
      <c r="N38" s="59">
        <v>300</v>
      </c>
      <c r="O38" s="86" t="s">
        <v>162</v>
      </c>
      <c r="P38" s="50" t="s">
        <v>160</v>
      </c>
      <c r="Q38" s="50" t="s">
        <v>281</v>
      </c>
      <c r="Z38" s="267"/>
    </row>
    <row r="39" spans="1:39" x14ac:dyDescent="0.2">
      <c r="A39" s="304"/>
      <c r="B39" s="65">
        <v>75</v>
      </c>
      <c r="C39" s="108" t="s">
        <v>268</v>
      </c>
      <c r="D39" s="9" t="s">
        <v>269</v>
      </c>
      <c r="E39" s="27" t="s">
        <v>271</v>
      </c>
      <c r="F39" s="73" t="s">
        <v>21</v>
      </c>
      <c r="G39" s="9" t="s">
        <v>198</v>
      </c>
      <c r="H39" s="9" t="s">
        <v>296</v>
      </c>
      <c r="I39" s="37">
        <v>38843</v>
      </c>
      <c r="J39" s="21" t="s">
        <v>109</v>
      </c>
      <c r="K39" s="78"/>
      <c r="L39" s="135"/>
      <c r="M39" s="65" t="s">
        <v>275</v>
      </c>
      <c r="N39" s="59">
        <v>125</v>
      </c>
      <c r="O39" s="86" t="s">
        <v>161</v>
      </c>
      <c r="P39" s="50" t="s">
        <v>159</v>
      </c>
      <c r="Q39" s="50"/>
      <c r="Z39" s="267"/>
    </row>
    <row r="40" spans="1:39" x14ac:dyDescent="0.2">
      <c r="A40" s="304"/>
      <c r="B40" s="65">
        <v>76</v>
      </c>
      <c r="C40" s="108" t="s">
        <v>73</v>
      </c>
      <c r="D40" s="27" t="s">
        <v>74</v>
      </c>
      <c r="E40" s="27" t="s">
        <v>199</v>
      </c>
      <c r="F40" s="73" t="s">
        <v>21</v>
      </c>
      <c r="G40" s="27" t="s">
        <v>181</v>
      </c>
      <c r="H40" s="27" t="s">
        <v>139</v>
      </c>
      <c r="I40" s="37">
        <v>37057</v>
      </c>
      <c r="J40" s="21" t="s">
        <v>109</v>
      </c>
      <c r="K40" s="78"/>
      <c r="L40" s="135"/>
      <c r="M40" s="65" t="s">
        <v>280</v>
      </c>
      <c r="N40" s="59">
        <v>250</v>
      </c>
      <c r="O40" s="86" t="s">
        <v>161</v>
      </c>
      <c r="P40" s="50" t="s">
        <v>159</v>
      </c>
      <c r="Q40" s="50"/>
      <c r="Z40" s="267"/>
    </row>
    <row r="41" spans="1:39" x14ac:dyDescent="0.2">
      <c r="A41" s="304"/>
      <c r="B41" s="65">
        <v>77</v>
      </c>
      <c r="C41" s="108" t="s">
        <v>308</v>
      </c>
      <c r="D41" s="27" t="s">
        <v>215</v>
      </c>
      <c r="E41" s="27" t="s">
        <v>309</v>
      </c>
      <c r="F41" s="73" t="s">
        <v>21</v>
      </c>
      <c r="G41" s="27" t="s">
        <v>198</v>
      </c>
      <c r="H41" s="27" t="s">
        <v>310</v>
      </c>
      <c r="I41" s="37">
        <v>23103</v>
      </c>
      <c r="J41" s="205" t="s">
        <v>109</v>
      </c>
      <c r="K41" s="78"/>
      <c r="L41" s="135"/>
      <c r="M41" s="65" t="s">
        <v>283</v>
      </c>
      <c r="N41" s="59">
        <v>300</v>
      </c>
      <c r="O41" s="86" t="s">
        <v>161</v>
      </c>
      <c r="P41" s="50" t="s">
        <v>159</v>
      </c>
      <c r="Q41" s="50"/>
      <c r="Z41" s="267"/>
      <c r="AM41" s="115" t="s">
        <v>214</v>
      </c>
    </row>
    <row r="42" spans="1:39" x14ac:dyDescent="0.2">
      <c r="A42" s="304"/>
      <c r="B42" s="65">
        <v>78</v>
      </c>
      <c r="C42" s="108" t="s">
        <v>235</v>
      </c>
      <c r="D42" s="27" t="s">
        <v>311</v>
      </c>
      <c r="E42" s="27" t="s">
        <v>371</v>
      </c>
      <c r="F42" s="73" t="s">
        <v>21</v>
      </c>
      <c r="G42" s="27" t="s">
        <v>181</v>
      </c>
      <c r="H42" s="27" t="s">
        <v>43</v>
      </c>
      <c r="I42" s="37">
        <v>27491</v>
      </c>
      <c r="J42" s="21" t="s">
        <v>109</v>
      </c>
      <c r="K42" s="78"/>
      <c r="L42" s="135"/>
      <c r="M42" s="65" t="s">
        <v>280</v>
      </c>
      <c r="N42" s="59">
        <v>300</v>
      </c>
      <c r="O42" s="86" t="s">
        <v>162</v>
      </c>
      <c r="P42" s="83" t="s">
        <v>159</v>
      </c>
      <c r="Q42" s="50" t="s">
        <v>306</v>
      </c>
      <c r="Z42" s="267"/>
    </row>
    <row r="43" spans="1:39" x14ac:dyDescent="0.2">
      <c r="A43" s="304"/>
      <c r="B43" s="65">
        <v>79</v>
      </c>
      <c r="C43" s="108" t="s">
        <v>355</v>
      </c>
      <c r="D43" s="27" t="s">
        <v>57</v>
      </c>
      <c r="E43" s="27" t="s">
        <v>372</v>
      </c>
      <c r="F43" s="73" t="s">
        <v>21</v>
      </c>
      <c r="G43" s="27" t="s">
        <v>181</v>
      </c>
      <c r="H43" s="27" t="s">
        <v>38</v>
      </c>
      <c r="I43" s="37">
        <v>33243</v>
      </c>
      <c r="J43" s="205" t="s">
        <v>109</v>
      </c>
      <c r="K43" s="78"/>
      <c r="L43" s="135"/>
      <c r="M43" s="65" t="s">
        <v>283</v>
      </c>
      <c r="N43" s="59">
        <v>260</v>
      </c>
      <c r="O43" s="86" t="s">
        <v>162</v>
      </c>
      <c r="P43" s="83" t="s">
        <v>159</v>
      </c>
      <c r="Q43" s="50" t="s">
        <v>356</v>
      </c>
      <c r="Z43" s="267"/>
    </row>
    <row r="44" spans="1:39" x14ac:dyDescent="0.2">
      <c r="A44" s="304"/>
      <c r="B44" s="149">
        <v>90</v>
      </c>
      <c r="C44" s="144" t="s">
        <v>236</v>
      </c>
      <c r="D44" s="144" t="s">
        <v>215</v>
      </c>
      <c r="E44" s="144" t="s">
        <v>373</v>
      </c>
      <c r="F44" s="243" t="s">
        <v>248</v>
      </c>
      <c r="G44" s="145" t="s">
        <v>198</v>
      </c>
      <c r="H44" s="144" t="s">
        <v>241</v>
      </c>
      <c r="I44" s="146">
        <v>22286</v>
      </c>
      <c r="J44" s="244" t="s">
        <v>109</v>
      </c>
      <c r="K44" s="148"/>
      <c r="L44" s="223"/>
      <c r="M44" s="149" t="s">
        <v>282</v>
      </c>
      <c r="N44" s="150">
        <v>250</v>
      </c>
      <c r="O44" s="245" t="s">
        <v>162</v>
      </c>
      <c r="P44" s="152" t="s">
        <v>160</v>
      </c>
      <c r="Q44" s="152" t="s">
        <v>281</v>
      </c>
    </row>
    <row r="45" spans="1:39" ht="13.35" customHeight="1" x14ac:dyDescent="0.2">
      <c r="A45" s="292" t="s">
        <v>246</v>
      </c>
      <c r="B45" s="63">
        <v>101</v>
      </c>
      <c r="C45" s="5" t="s">
        <v>211</v>
      </c>
      <c r="D45" s="5" t="s">
        <v>212</v>
      </c>
      <c r="E45" s="5" t="s">
        <v>213</v>
      </c>
      <c r="F45" s="264" t="s">
        <v>22</v>
      </c>
      <c r="G45" s="5" t="s">
        <v>181</v>
      </c>
      <c r="H45" s="5" t="s">
        <v>139</v>
      </c>
      <c r="I45" s="266">
        <v>21117</v>
      </c>
      <c r="J45" s="248" t="s">
        <v>109</v>
      </c>
      <c r="K45" s="79"/>
      <c r="L45" s="133"/>
      <c r="M45" s="66" t="s">
        <v>275</v>
      </c>
      <c r="N45" s="60">
        <v>250</v>
      </c>
      <c r="O45" s="87" t="s">
        <v>162</v>
      </c>
      <c r="P45" s="156" t="s">
        <v>159</v>
      </c>
      <c r="Q45" s="51" t="s">
        <v>312</v>
      </c>
      <c r="R45" s="2"/>
      <c r="Z45" s="267"/>
    </row>
    <row r="46" spans="1:39" x14ac:dyDescent="0.2">
      <c r="A46" s="293"/>
      <c r="B46" s="63">
        <v>102</v>
      </c>
      <c r="C46" s="5" t="s">
        <v>259</v>
      </c>
      <c r="D46" s="5" t="s">
        <v>65</v>
      </c>
      <c r="E46" s="5" t="s">
        <v>260</v>
      </c>
      <c r="F46" s="264" t="s">
        <v>22</v>
      </c>
      <c r="G46" s="5" t="s">
        <v>181</v>
      </c>
      <c r="H46" s="5" t="s">
        <v>291</v>
      </c>
      <c r="I46" s="38">
        <v>22737</v>
      </c>
      <c r="J46" s="248" t="s">
        <v>109</v>
      </c>
      <c r="K46" s="79"/>
      <c r="L46" s="133"/>
      <c r="M46" s="66" t="s">
        <v>283</v>
      </c>
      <c r="N46" s="60">
        <v>260</v>
      </c>
      <c r="O46" s="87" t="s">
        <v>161</v>
      </c>
      <c r="P46" s="156" t="s">
        <v>160</v>
      </c>
      <c r="Q46" s="156" t="s">
        <v>292</v>
      </c>
      <c r="Z46" s="267"/>
    </row>
    <row r="47" spans="1:39" x14ac:dyDescent="0.2">
      <c r="A47" s="293"/>
      <c r="B47" s="63">
        <v>103</v>
      </c>
      <c r="C47" s="5" t="s">
        <v>49</v>
      </c>
      <c r="D47" s="5" t="s">
        <v>209</v>
      </c>
      <c r="E47" s="5" t="s">
        <v>374</v>
      </c>
      <c r="F47" s="264" t="s">
        <v>22</v>
      </c>
      <c r="G47" s="5" t="s">
        <v>181</v>
      </c>
      <c r="H47" s="5" t="s">
        <v>291</v>
      </c>
      <c r="I47" s="38">
        <v>39747</v>
      </c>
      <c r="J47" s="248" t="s">
        <v>109</v>
      </c>
      <c r="K47" s="79"/>
      <c r="L47" s="133"/>
      <c r="M47" s="66" t="s">
        <v>275</v>
      </c>
      <c r="N47" s="60">
        <v>125</v>
      </c>
      <c r="O47" s="87" t="s">
        <v>161</v>
      </c>
      <c r="P47" s="51" t="s">
        <v>160</v>
      </c>
      <c r="Q47" s="51" t="s">
        <v>313</v>
      </c>
      <c r="Z47" s="267"/>
    </row>
    <row r="48" spans="1:39" x14ac:dyDescent="0.2">
      <c r="A48" s="293"/>
      <c r="B48" s="63">
        <v>104</v>
      </c>
      <c r="C48" s="5" t="s">
        <v>42</v>
      </c>
      <c r="D48" s="5" t="s">
        <v>57</v>
      </c>
      <c r="E48" s="5" t="s">
        <v>99</v>
      </c>
      <c r="F48" s="24" t="s">
        <v>22</v>
      </c>
      <c r="G48" s="5" t="s">
        <v>181</v>
      </c>
      <c r="H48" s="5" t="s">
        <v>43</v>
      </c>
      <c r="I48" s="38">
        <v>22017</v>
      </c>
      <c r="J48" s="19" t="s">
        <v>109</v>
      </c>
      <c r="K48" s="79"/>
      <c r="L48" s="133"/>
      <c r="M48" s="66" t="s">
        <v>276</v>
      </c>
      <c r="N48" s="60">
        <v>280</v>
      </c>
      <c r="O48" s="287" t="s">
        <v>161</v>
      </c>
      <c r="P48" s="156" t="s">
        <v>159</v>
      </c>
      <c r="Q48" s="51"/>
      <c r="R48" s="288"/>
      <c r="Z48" s="267"/>
    </row>
    <row r="49" spans="1:26" x14ac:dyDescent="0.2">
      <c r="A49" s="293"/>
      <c r="B49" s="63">
        <v>105</v>
      </c>
      <c r="C49" s="5" t="s">
        <v>232</v>
      </c>
      <c r="D49" s="5" t="s">
        <v>233</v>
      </c>
      <c r="E49" s="5" t="s">
        <v>234</v>
      </c>
      <c r="F49" s="264" t="s">
        <v>22</v>
      </c>
      <c r="G49" s="5" t="s">
        <v>181</v>
      </c>
      <c r="H49" s="5" t="s">
        <v>41</v>
      </c>
      <c r="I49" s="38">
        <v>32568</v>
      </c>
      <c r="J49" s="248" t="s">
        <v>110</v>
      </c>
      <c r="K49" s="79"/>
      <c r="L49" s="133"/>
      <c r="M49" s="66" t="s">
        <v>276</v>
      </c>
      <c r="N49" s="60">
        <v>250</v>
      </c>
      <c r="O49" s="87" t="s">
        <v>161</v>
      </c>
      <c r="P49" s="51" t="s">
        <v>159</v>
      </c>
      <c r="Q49" s="51"/>
      <c r="Z49" s="267"/>
    </row>
    <row r="50" spans="1:26" ht="13.35" customHeight="1" x14ac:dyDescent="0.2">
      <c r="A50" s="293"/>
      <c r="B50" s="63">
        <v>106</v>
      </c>
      <c r="C50" s="5" t="s">
        <v>49</v>
      </c>
      <c r="D50" s="5" t="s">
        <v>62</v>
      </c>
      <c r="E50" s="5" t="s">
        <v>314</v>
      </c>
      <c r="F50" s="264" t="s">
        <v>22</v>
      </c>
      <c r="G50" s="5" t="s">
        <v>181</v>
      </c>
      <c r="H50" s="5" t="s">
        <v>291</v>
      </c>
      <c r="I50" s="266">
        <v>22791</v>
      </c>
      <c r="J50" s="248" t="s">
        <v>109</v>
      </c>
      <c r="K50" s="79"/>
      <c r="L50" s="133"/>
      <c r="M50" s="66" t="s">
        <v>275</v>
      </c>
      <c r="N50" s="60">
        <v>300</v>
      </c>
      <c r="O50" s="87" t="s">
        <v>161</v>
      </c>
      <c r="P50" s="156" t="s">
        <v>160</v>
      </c>
      <c r="Q50" s="51" t="s">
        <v>292</v>
      </c>
      <c r="R50" s="288"/>
      <c r="Z50" s="267"/>
    </row>
    <row r="51" spans="1:26" ht="13.35" customHeight="1" x14ac:dyDescent="0.2">
      <c r="A51" s="293"/>
      <c r="B51" s="63">
        <v>107</v>
      </c>
      <c r="C51" s="5" t="s">
        <v>315</v>
      </c>
      <c r="D51" s="263" t="s">
        <v>316</v>
      </c>
      <c r="E51" s="5" t="s">
        <v>317</v>
      </c>
      <c r="F51" s="264" t="s">
        <v>22</v>
      </c>
      <c r="G51" s="263" t="s">
        <v>181</v>
      </c>
      <c r="H51" s="263" t="s">
        <v>138</v>
      </c>
      <c r="I51" s="38">
        <v>38517</v>
      </c>
      <c r="J51" s="19" t="s">
        <v>109</v>
      </c>
      <c r="K51" s="79"/>
      <c r="L51" s="133"/>
      <c r="M51" s="66" t="s">
        <v>288</v>
      </c>
      <c r="N51" s="60">
        <v>250</v>
      </c>
      <c r="O51" s="87" t="s">
        <v>161</v>
      </c>
      <c r="P51" s="156" t="s">
        <v>159</v>
      </c>
      <c r="Q51" s="51"/>
      <c r="R51" s="288"/>
      <c r="Z51" s="267"/>
    </row>
    <row r="52" spans="1:26" x14ac:dyDescent="0.2">
      <c r="A52" s="293"/>
      <c r="B52" s="63">
        <v>108</v>
      </c>
      <c r="C52" s="5" t="s">
        <v>226</v>
      </c>
      <c r="D52" s="5" t="s">
        <v>223</v>
      </c>
      <c r="E52" s="5" t="s">
        <v>229</v>
      </c>
      <c r="F52" s="264" t="s">
        <v>22</v>
      </c>
      <c r="G52" s="5" t="s">
        <v>181</v>
      </c>
      <c r="H52" s="5" t="s">
        <v>138</v>
      </c>
      <c r="I52" s="38">
        <v>25346</v>
      </c>
      <c r="J52" s="248" t="s">
        <v>109</v>
      </c>
      <c r="K52" s="79"/>
      <c r="L52" s="133"/>
      <c r="M52" s="66" t="s">
        <v>280</v>
      </c>
      <c r="N52" s="60">
        <v>300</v>
      </c>
      <c r="O52" s="87" t="s">
        <v>161</v>
      </c>
      <c r="P52" s="51" t="s">
        <v>159</v>
      </c>
      <c r="Q52" s="51"/>
      <c r="Z52" s="267"/>
    </row>
    <row r="53" spans="1:26" x14ac:dyDescent="0.2">
      <c r="A53" s="293"/>
      <c r="B53" s="63">
        <v>109</v>
      </c>
      <c r="C53" s="5" t="s">
        <v>375</v>
      </c>
      <c r="D53" s="5" t="s">
        <v>68</v>
      </c>
      <c r="E53" s="5" t="s">
        <v>318</v>
      </c>
      <c r="F53" s="264" t="s">
        <v>22</v>
      </c>
      <c r="G53" s="5" t="s">
        <v>181</v>
      </c>
      <c r="H53" s="5" t="s">
        <v>41</v>
      </c>
      <c r="I53" s="38">
        <v>23967</v>
      </c>
      <c r="J53" s="248" t="s">
        <v>109</v>
      </c>
      <c r="K53" s="79"/>
      <c r="L53" s="133"/>
      <c r="M53" s="66" t="s">
        <v>283</v>
      </c>
      <c r="N53" s="60">
        <v>260</v>
      </c>
      <c r="O53" s="87" t="s">
        <v>161</v>
      </c>
      <c r="P53" s="156" t="s">
        <v>159</v>
      </c>
      <c r="Q53" s="51" t="s">
        <v>299</v>
      </c>
      <c r="R53" s="288"/>
      <c r="Z53" s="267"/>
    </row>
    <row r="54" spans="1:26" x14ac:dyDescent="0.2">
      <c r="A54" s="293"/>
      <c r="B54" s="63">
        <v>110</v>
      </c>
      <c r="C54" s="5" t="s">
        <v>265</v>
      </c>
      <c r="D54" s="32" t="s">
        <v>266</v>
      </c>
      <c r="E54" s="32" t="s">
        <v>376</v>
      </c>
      <c r="F54" s="265" t="s">
        <v>22</v>
      </c>
      <c r="G54" s="32" t="s">
        <v>181</v>
      </c>
      <c r="H54" s="32" t="s">
        <v>291</v>
      </c>
      <c r="I54" s="34">
        <v>37372</v>
      </c>
      <c r="J54" s="33" t="s">
        <v>109</v>
      </c>
      <c r="K54" s="75"/>
      <c r="L54" s="133"/>
      <c r="M54" s="63" t="s">
        <v>275</v>
      </c>
      <c r="N54" s="56">
        <v>250</v>
      </c>
      <c r="O54" s="129" t="s">
        <v>161</v>
      </c>
      <c r="P54" s="45" t="s">
        <v>159</v>
      </c>
      <c r="Q54" s="251" t="s">
        <v>287</v>
      </c>
      <c r="Z54" s="267"/>
    </row>
    <row r="55" spans="1:26" x14ac:dyDescent="0.2">
      <c r="A55" s="293"/>
      <c r="B55" s="63">
        <v>112</v>
      </c>
      <c r="C55" s="5" t="s">
        <v>45</v>
      </c>
      <c r="D55" s="32" t="s">
        <v>274</v>
      </c>
      <c r="E55" s="32" t="s">
        <v>319</v>
      </c>
      <c r="F55" s="130" t="s">
        <v>22</v>
      </c>
      <c r="G55" s="32" t="s">
        <v>181</v>
      </c>
      <c r="H55" s="32" t="s">
        <v>291</v>
      </c>
      <c r="I55" s="34">
        <v>32315</v>
      </c>
      <c r="J55" s="249" t="s">
        <v>109</v>
      </c>
      <c r="K55" s="75"/>
      <c r="L55" s="133"/>
      <c r="M55" s="63" t="s">
        <v>320</v>
      </c>
      <c r="N55" s="56">
        <v>125</v>
      </c>
      <c r="O55" s="129" t="s">
        <v>161</v>
      </c>
      <c r="P55" s="45" t="s">
        <v>160</v>
      </c>
      <c r="Q55" s="45" t="s">
        <v>292</v>
      </c>
      <c r="Z55" s="267"/>
    </row>
    <row r="56" spans="1:26" x14ac:dyDescent="0.2">
      <c r="A56" s="293"/>
      <c r="B56" s="63">
        <v>113</v>
      </c>
      <c r="C56" s="5" t="s">
        <v>321</v>
      </c>
      <c r="D56" s="32" t="s">
        <v>200</v>
      </c>
      <c r="E56" s="32" t="s">
        <v>377</v>
      </c>
      <c r="F56" s="265" t="s">
        <v>22</v>
      </c>
      <c r="G56" s="32"/>
      <c r="H56" s="32" t="s">
        <v>322</v>
      </c>
      <c r="I56" s="34">
        <v>38985</v>
      </c>
      <c r="J56" s="33" t="s">
        <v>109</v>
      </c>
      <c r="K56" s="75"/>
      <c r="L56" s="133"/>
      <c r="M56" s="63" t="s">
        <v>275</v>
      </c>
      <c r="N56" s="56">
        <v>125</v>
      </c>
      <c r="O56" s="129" t="s">
        <v>161</v>
      </c>
      <c r="P56" s="250" t="s">
        <v>159</v>
      </c>
      <c r="Q56" s="251" t="s">
        <v>299</v>
      </c>
      <c r="R56" s="288"/>
      <c r="Z56" s="267"/>
    </row>
    <row r="57" spans="1:26" x14ac:dyDescent="0.2">
      <c r="A57" s="293"/>
      <c r="B57" s="63">
        <v>115</v>
      </c>
      <c r="C57" s="5" t="s">
        <v>270</v>
      </c>
      <c r="D57" s="32" t="s">
        <v>210</v>
      </c>
      <c r="E57" s="32" t="s">
        <v>325</v>
      </c>
      <c r="F57" s="265" t="s">
        <v>22</v>
      </c>
      <c r="G57" s="32" t="s">
        <v>198</v>
      </c>
      <c r="H57" s="32" t="s">
        <v>296</v>
      </c>
      <c r="I57" s="34">
        <v>23522</v>
      </c>
      <c r="J57" s="249" t="s">
        <v>109</v>
      </c>
      <c r="K57" s="75"/>
      <c r="L57" s="133"/>
      <c r="M57" s="63" t="s">
        <v>285</v>
      </c>
      <c r="N57" s="56">
        <v>250</v>
      </c>
      <c r="O57" s="129" t="s">
        <v>162</v>
      </c>
      <c r="P57" s="45" t="s">
        <v>160</v>
      </c>
      <c r="Q57" s="251" t="s">
        <v>281</v>
      </c>
      <c r="R57" s="288"/>
      <c r="Z57" s="267"/>
    </row>
    <row r="58" spans="1:26" x14ac:dyDescent="0.2">
      <c r="A58" s="293"/>
      <c r="B58" s="63">
        <v>116</v>
      </c>
      <c r="C58" s="5" t="s">
        <v>343</v>
      </c>
      <c r="D58" s="32" t="s">
        <v>344</v>
      </c>
      <c r="E58" s="32" t="s">
        <v>378</v>
      </c>
      <c r="F58" s="265" t="s">
        <v>22</v>
      </c>
      <c r="G58" s="32" t="s">
        <v>181</v>
      </c>
      <c r="H58" s="32" t="s">
        <v>291</v>
      </c>
      <c r="I58" s="34">
        <v>36931</v>
      </c>
      <c r="J58" s="249" t="s">
        <v>109</v>
      </c>
      <c r="K58" s="75"/>
      <c r="L58" s="133"/>
      <c r="M58" s="63" t="s">
        <v>276</v>
      </c>
      <c r="N58" s="56">
        <v>250</v>
      </c>
      <c r="O58" s="129" t="s">
        <v>162</v>
      </c>
      <c r="P58" s="45" t="s">
        <v>160</v>
      </c>
      <c r="Q58" s="251" t="s">
        <v>345</v>
      </c>
      <c r="Z58" s="267"/>
    </row>
    <row r="59" spans="1:26" x14ac:dyDescent="0.2">
      <c r="A59" s="293"/>
      <c r="B59" s="63">
        <v>117</v>
      </c>
      <c r="C59" s="5" t="s">
        <v>218</v>
      </c>
      <c r="D59" s="32" t="s">
        <v>346</v>
      </c>
      <c r="E59" s="32" t="s">
        <v>347</v>
      </c>
      <c r="F59" s="265" t="s">
        <v>22</v>
      </c>
      <c r="G59" s="32" t="s">
        <v>181</v>
      </c>
      <c r="H59" s="32" t="s">
        <v>291</v>
      </c>
      <c r="I59" s="34">
        <v>32197</v>
      </c>
      <c r="J59" s="33" t="s">
        <v>109</v>
      </c>
      <c r="K59" s="75"/>
      <c r="L59" s="133"/>
      <c r="M59" s="63" t="s">
        <v>280</v>
      </c>
      <c r="N59" s="56">
        <v>290</v>
      </c>
      <c r="O59" s="129" t="s">
        <v>162</v>
      </c>
      <c r="P59" s="45" t="s">
        <v>160</v>
      </c>
      <c r="Q59" s="45" t="s">
        <v>306</v>
      </c>
      <c r="R59" s="288"/>
    </row>
    <row r="60" spans="1:26" x14ac:dyDescent="0.2">
      <c r="A60" s="293"/>
      <c r="B60" s="63">
        <v>118</v>
      </c>
      <c r="C60" s="5" t="s">
        <v>277</v>
      </c>
      <c r="D60" s="32" t="s">
        <v>278</v>
      </c>
      <c r="E60" s="32" t="s">
        <v>365</v>
      </c>
      <c r="F60" s="265" t="s">
        <v>22</v>
      </c>
      <c r="G60" s="32" t="s">
        <v>181</v>
      </c>
      <c r="H60" s="32" t="s">
        <v>291</v>
      </c>
      <c r="I60" s="34">
        <v>26443</v>
      </c>
      <c r="J60" s="33" t="s">
        <v>109</v>
      </c>
      <c r="K60" s="75"/>
      <c r="L60" s="133"/>
      <c r="M60" s="63" t="s">
        <v>276</v>
      </c>
      <c r="N60" s="56">
        <v>300</v>
      </c>
      <c r="O60" s="129" t="s">
        <v>162</v>
      </c>
      <c r="P60" s="45" t="s">
        <v>160</v>
      </c>
      <c r="Q60" s="45" t="s">
        <v>306</v>
      </c>
      <c r="R60" s="288"/>
    </row>
    <row r="61" spans="1:26" x14ac:dyDescent="0.2">
      <c r="A61" s="293"/>
      <c r="B61" s="216">
        <v>140</v>
      </c>
      <c r="C61" s="218" t="s">
        <v>324</v>
      </c>
      <c r="D61" s="217" t="s">
        <v>263</v>
      </c>
      <c r="E61" s="218" t="s">
        <v>284</v>
      </c>
      <c r="F61" s="219" t="s">
        <v>164</v>
      </c>
      <c r="G61" s="217" t="s">
        <v>181</v>
      </c>
      <c r="H61" s="217" t="s">
        <v>139</v>
      </c>
      <c r="I61" s="220">
        <v>21633</v>
      </c>
      <c r="J61" s="221" t="s">
        <v>109</v>
      </c>
      <c r="K61" s="222"/>
      <c r="L61" s="223"/>
      <c r="M61" s="216" t="s">
        <v>323</v>
      </c>
      <c r="N61" s="224">
        <v>250</v>
      </c>
      <c r="O61" s="225" t="s">
        <v>162</v>
      </c>
      <c r="P61" s="226" t="s">
        <v>159</v>
      </c>
      <c r="Q61" s="226"/>
      <c r="R61" s="284"/>
      <c r="Z61" s="267"/>
    </row>
    <row r="62" spans="1:26" ht="13.35" customHeight="1" x14ac:dyDescent="0.2">
      <c r="A62" s="305"/>
      <c r="B62" s="67">
        <v>151</v>
      </c>
      <c r="C62" s="30" t="s">
        <v>258</v>
      </c>
      <c r="D62" s="10" t="s">
        <v>326</v>
      </c>
      <c r="E62" s="30" t="s">
        <v>327</v>
      </c>
      <c r="F62" s="25" t="s">
        <v>28</v>
      </c>
      <c r="G62" s="10" t="s">
        <v>181</v>
      </c>
      <c r="H62" s="10" t="s">
        <v>302</v>
      </c>
      <c r="I62" s="39">
        <v>38373</v>
      </c>
      <c r="J62" s="22" t="s">
        <v>109</v>
      </c>
      <c r="K62" s="80"/>
      <c r="L62" s="135"/>
      <c r="M62" s="67" t="s">
        <v>276</v>
      </c>
      <c r="N62" s="61">
        <v>280</v>
      </c>
      <c r="O62" s="88" t="s">
        <v>161</v>
      </c>
      <c r="P62" s="52" t="s">
        <v>159</v>
      </c>
      <c r="Q62" s="52"/>
      <c r="R62" s="288"/>
      <c r="Z62" s="267"/>
    </row>
    <row r="63" spans="1:26" ht="13.15" customHeight="1" x14ac:dyDescent="0.2">
      <c r="A63" s="305"/>
      <c r="B63" s="67">
        <v>152</v>
      </c>
      <c r="C63" s="30" t="s">
        <v>49</v>
      </c>
      <c r="D63" s="10" t="s">
        <v>208</v>
      </c>
      <c r="E63" s="30" t="s">
        <v>379</v>
      </c>
      <c r="F63" s="25" t="s">
        <v>28</v>
      </c>
      <c r="G63" s="10" t="s">
        <v>181</v>
      </c>
      <c r="H63" s="10" t="s">
        <v>291</v>
      </c>
      <c r="I63" s="39">
        <v>40142</v>
      </c>
      <c r="J63" s="22" t="s">
        <v>109</v>
      </c>
      <c r="K63" s="80"/>
      <c r="L63" s="135"/>
      <c r="M63" s="67" t="s">
        <v>280</v>
      </c>
      <c r="N63" s="61">
        <v>125</v>
      </c>
      <c r="O63" s="88" t="s">
        <v>161</v>
      </c>
      <c r="P63" s="52" t="s">
        <v>160</v>
      </c>
      <c r="Q63" s="52" t="s">
        <v>313</v>
      </c>
      <c r="R63" s="288"/>
      <c r="Z63" s="267"/>
    </row>
    <row r="64" spans="1:26" x14ac:dyDescent="0.2">
      <c r="A64" s="305"/>
      <c r="B64" s="67">
        <v>153</v>
      </c>
      <c r="C64" s="30" t="s">
        <v>36</v>
      </c>
      <c r="D64" s="30" t="s">
        <v>64</v>
      </c>
      <c r="E64" s="30" t="s">
        <v>100</v>
      </c>
      <c r="F64" s="25" t="s">
        <v>28</v>
      </c>
      <c r="G64" s="30" t="s">
        <v>181</v>
      </c>
      <c r="H64" s="30" t="s">
        <v>291</v>
      </c>
      <c r="I64" s="39">
        <v>21197</v>
      </c>
      <c r="J64" s="22" t="s">
        <v>109</v>
      </c>
      <c r="K64" s="80"/>
      <c r="L64" s="135"/>
      <c r="M64" s="98" t="s">
        <v>285</v>
      </c>
      <c r="N64" s="61">
        <v>300</v>
      </c>
      <c r="O64" s="88" t="s">
        <v>161</v>
      </c>
      <c r="P64" s="52" t="s">
        <v>160</v>
      </c>
      <c r="Q64" s="52" t="s">
        <v>292</v>
      </c>
      <c r="Z64" s="267"/>
    </row>
    <row r="65" spans="1:26" x14ac:dyDescent="0.2">
      <c r="A65" s="305"/>
      <c r="B65" s="67">
        <v>154</v>
      </c>
      <c r="C65" s="30" t="s">
        <v>177</v>
      </c>
      <c r="D65" s="10" t="s">
        <v>170</v>
      </c>
      <c r="E65" s="30" t="s">
        <v>179</v>
      </c>
      <c r="F65" s="25" t="s">
        <v>28</v>
      </c>
      <c r="G65" s="10" t="s">
        <v>181</v>
      </c>
      <c r="H65" s="10" t="s">
        <v>41</v>
      </c>
      <c r="I65" s="39">
        <v>20846</v>
      </c>
      <c r="J65" s="22" t="s">
        <v>109</v>
      </c>
      <c r="K65" s="80"/>
      <c r="L65" s="135"/>
      <c r="M65" s="67" t="s">
        <v>275</v>
      </c>
      <c r="N65" s="61">
        <v>300</v>
      </c>
      <c r="O65" s="88" t="s">
        <v>161</v>
      </c>
      <c r="P65" s="52" t="s">
        <v>159</v>
      </c>
      <c r="Q65" s="158"/>
      <c r="R65" s="288"/>
      <c r="Z65" s="267"/>
    </row>
    <row r="66" spans="1:26" x14ac:dyDescent="0.2">
      <c r="A66" s="305"/>
      <c r="B66" s="67">
        <v>155</v>
      </c>
      <c r="C66" s="30" t="s">
        <v>146</v>
      </c>
      <c r="D66" s="30" t="s">
        <v>294</v>
      </c>
      <c r="E66" s="30" t="s">
        <v>151</v>
      </c>
      <c r="F66" s="25" t="s">
        <v>28</v>
      </c>
      <c r="G66" s="10" t="s">
        <v>181</v>
      </c>
      <c r="H66" s="30" t="s">
        <v>291</v>
      </c>
      <c r="I66" s="39">
        <v>30541</v>
      </c>
      <c r="J66" s="22" t="s">
        <v>109</v>
      </c>
      <c r="K66" s="80"/>
      <c r="L66" s="135"/>
      <c r="M66" s="67" t="s">
        <v>276</v>
      </c>
      <c r="N66" s="61">
        <v>125</v>
      </c>
      <c r="O66" s="88" t="s">
        <v>161</v>
      </c>
      <c r="P66" s="52" t="s">
        <v>159</v>
      </c>
      <c r="Q66" s="158" t="s">
        <v>287</v>
      </c>
      <c r="R66" s="288"/>
    </row>
    <row r="67" spans="1:26" x14ac:dyDescent="0.2">
      <c r="A67" s="305"/>
      <c r="B67" s="67">
        <v>156</v>
      </c>
      <c r="C67" s="30" t="s">
        <v>231</v>
      </c>
      <c r="D67" s="30" t="s">
        <v>69</v>
      </c>
      <c r="E67" s="30" t="s">
        <v>176</v>
      </c>
      <c r="F67" s="25" t="s">
        <v>28</v>
      </c>
      <c r="G67" s="10" t="s">
        <v>181</v>
      </c>
      <c r="H67" s="30" t="s">
        <v>139</v>
      </c>
      <c r="I67" s="39">
        <v>24487</v>
      </c>
      <c r="J67" s="22" t="s">
        <v>109</v>
      </c>
      <c r="K67" s="80"/>
      <c r="L67" s="135"/>
      <c r="M67" s="67" t="s">
        <v>280</v>
      </c>
      <c r="N67" s="61">
        <v>250</v>
      </c>
      <c r="O67" s="88" t="s">
        <v>161</v>
      </c>
      <c r="P67" s="52" t="s">
        <v>159</v>
      </c>
      <c r="Q67" s="52"/>
    </row>
    <row r="68" spans="1:26" x14ac:dyDescent="0.2">
      <c r="A68" s="305"/>
      <c r="B68" s="67">
        <v>157</v>
      </c>
      <c r="C68" s="30" t="s">
        <v>46</v>
      </c>
      <c r="D68" s="30" t="s">
        <v>262</v>
      </c>
      <c r="E68" s="30" t="s">
        <v>328</v>
      </c>
      <c r="F68" s="25" t="s">
        <v>28</v>
      </c>
      <c r="G68" s="10" t="s">
        <v>181</v>
      </c>
      <c r="H68" s="10" t="s">
        <v>139</v>
      </c>
      <c r="I68" s="39">
        <v>19366</v>
      </c>
      <c r="J68" s="22" t="s">
        <v>109</v>
      </c>
      <c r="K68" s="80"/>
      <c r="L68" s="135"/>
      <c r="M68" s="67" t="s">
        <v>280</v>
      </c>
      <c r="N68" s="61">
        <v>250</v>
      </c>
      <c r="O68" s="88" t="s">
        <v>161</v>
      </c>
      <c r="P68" s="52" t="s">
        <v>159</v>
      </c>
      <c r="Q68" s="158"/>
      <c r="R68" s="288"/>
    </row>
    <row r="69" spans="1:26" x14ac:dyDescent="0.2">
      <c r="A69" s="305"/>
      <c r="B69" s="227">
        <v>170</v>
      </c>
      <c r="C69" s="228" t="s">
        <v>228</v>
      </c>
      <c r="D69" s="228" t="s">
        <v>329</v>
      </c>
      <c r="E69" s="228" t="s">
        <v>330</v>
      </c>
      <c r="F69" s="229" t="s">
        <v>165</v>
      </c>
      <c r="G69" s="228" t="s">
        <v>181</v>
      </c>
      <c r="H69" s="228" t="s">
        <v>38</v>
      </c>
      <c r="I69" s="230">
        <v>22399</v>
      </c>
      <c r="J69" s="253" t="s">
        <v>109</v>
      </c>
      <c r="K69" s="231"/>
      <c r="L69" s="223"/>
      <c r="M69" s="227" t="s">
        <v>323</v>
      </c>
      <c r="N69" s="232">
        <v>250</v>
      </c>
      <c r="O69" s="233" t="s">
        <v>161</v>
      </c>
      <c r="P69" s="257" t="s">
        <v>159</v>
      </c>
      <c r="Q69" s="254"/>
      <c r="Z69" s="267"/>
    </row>
    <row r="70" spans="1:26" x14ac:dyDescent="0.2">
      <c r="A70" s="305"/>
      <c r="B70" s="67">
        <v>171</v>
      </c>
      <c r="C70" s="30" t="s">
        <v>225</v>
      </c>
      <c r="D70" s="30" t="s">
        <v>170</v>
      </c>
      <c r="E70" s="30" t="s">
        <v>331</v>
      </c>
      <c r="F70" s="25" t="s">
        <v>165</v>
      </c>
      <c r="G70" s="30" t="s">
        <v>181</v>
      </c>
      <c r="H70" s="30" t="s">
        <v>52</v>
      </c>
      <c r="I70" s="39">
        <v>21733</v>
      </c>
      <c r="J70" s="252" t="s">
        <v>109</v>
      </c>
      <c r="K70" s="80"/>
      <c r="L70" s="135"/>
      <c r="M70" s="67" t="s">
        <v>323</v>
      </c>
      <c r="N70" s="61">
        <v>250</v>
      </c>
      <c r="O70" s="88" t="s">
        <v>161</v>
      </c>
      <c r="P70" s="258" t="s">
        <v>159</v>
      </c>
      <c r="Q70" s="52" t="s">
        <v>312</v>
      </c>
      <c r="R70" s="284"/>
      <c r="Z70" s="267"/>
    </row>
    <row r="71" spans="1:26" x14ac:dyDescent="0.2">
      <c r="A71" s="305"/>
      <c r="B71" s="67">
        <v>172</v>
      </c>
      <c r="C71" s="30" t="s">
        <v>332</v>
      </c>
      <c r="D71" s="30" t="s">
        <v>263</v>
      </c>
      <c r="E71" s="30" t="s">
        <v>333</v>
      </c>
      <c r="F71" s="25" t="s">
        <v>165</v>
      </c>
      <c r="G71" s="10" t="s">
        <v>181</v>
      </c>
      <c r="H71" s="10" t="s">
        <v>38</v>
      </c>
      <c r="I71" s="39">
        <v>22834</v>
      </c>
      <c r="J71" s="22" t="s">
        <v>109</v>
      </c>
      <c r="K71" s="80"/>
      <c r="L71" s="135"/>
      <c r="M71" s="67" t="s">
        <v>334</v>
      </c>
      <c r="N71" s="61">
        <v>250</v>
      </c>
      <c r="O71" s="88" t="s">
        <v>161</v>
      </c>
      <c r="P71" s="52" t="s">
        <v>159</v>
      </c>
      <c r="Q71" s="158"/>
      <c r="R71" s="284"/>
    </row>
    <row r="72" spans="1:26" x14ac:dyDescent="0.2">
      <c r="A72" s="294" t="s">
        <v>247</v>
      </c>
      <c r="B72" s="68">
        <v>181</v>
      </c>
      <c r="C72" s="28" t="s">
        <v>259</v>
      </c>
      <c r="D72" s="11" t="s">
        <v>264</v>
      </c>
      <c r="E72" s="28" t="s">
        <v>267</v>
      </c>
      <c r="F72" s="124" t="s">
        <v>23</v>
      </c>
      <c r="G72" s="11" t="s">
        <v>181</v>
      </c>
      <c r="H72" s="11" t="s">
        <v>291</v>
      </c>
      <c r="I72" s="40">
        <v>37536</v>
      </c>
      <c r="J72" s="23" t="s">
        <v>109</v>
      </c>
      <c r="K72" s="81"/>
      <c r="L72" s="135"/>
      <c r="M72" s="82" t="s">
        <v>280</v>
      </c>
      <c r="N72" s="62">
        <v>125</v>
      </c>
      <c r="O72" s="89" t="s">
        <v>161</v>
      </c>
      <c r="P72" s="53" t="s">
        <v>160</v>
      </c>
      <c r="Q72" s="53" t="s">
        <v>292</v>
      </c>
      <c r="R72" s="288"/>
      <c r="Z72" s="267"/>
    </row>
    <row r="73" spans="1:26" x14ac:dyDescent="0.2">
      <c r="A73" s="294"/>
      <c r="B73" s="68">
        <v>182</v>
      </c>
      <c r="C73" s="28" t="s">
        <v>63</v>
      </c>
      <c r="D73" s="28" t="s">
        <v>251</v>
      </c>
      <c r="E73" s="28" t="s">
        <v>380</v>
      </c>
      <c r="F73" s="124" t="s">
        <v>23</v>
      </c>
      <c r="G73" s="28"/>
      <c r="H73" s="28" t="s">
        <v>322</v>
      </c>
      <c r="I73" s="40">
        <v>32788</v>
      </c>
      <c r="J73" s="255" t="s">
        <v>109</v>
      </c>
      <c r="K73" s="81"/>
      <c r="L73" s="135"/>
      <c r="M73" s="82" t="s">
        <v>276</v>
      </c>
      <c r="N73" s="62">
        <v>300</v>
      </c>
      <c r="O73" s="89" t="s">
        <v>161</v>
      </c>
      <c r="P73" s="53" t="s">
        <v>159</v>
      </c>
      <c r="Q73" s="159" t="s">
        <v>287</v>
      </c>
      <c r="Z73" s="267"/>
    </row>
    <row r="74" spans="1:26" x14ac:dyDescent="0.2">
      <c r="A74" s="294"/>
      <c r="B74" s="68">
        <v>183</v>
      </c>
      <c r="C74" s="28" t="s">
        <v>232</v>
      </c>
      <c r="D74" s="28" t="s">
        <v>289</v>
      </c>
      <c r="E74" s="28" t="s">
        <v>290</v>
      </c>
      <c r="F74" s="124" t="s">
        <v>23</v>
      </c>
      <c r="G74" s="28" t="s">
        <v>181</v>
      </c>
      <c r="H74" s="28" t="s">
        <v>41</v>
      </c>
      <c r="I74" s="40">
        <v>34856</v>
      </c>
      <c r="J74" s="255" t="s">
        <v>109</v>
      </c>
      <c r="K74" s="81"/>
      <c r="L74" s="135"/>
      <c r="M74" s="82" t="s">
        <v>276</v>
      </c>
      <c r="N74" s="62">
        <v>250</v>
      </c>
      <c r="O74" s="89" t="s">
        <v>161</v>
      </c>
      <c r="P74" s="53" t="s">
        <v>159</v>
      </c>
      <c r="Q74" s="53"/>
      <c r="R74" s="284"/>
      <c r="Z74" s="267"/>
    </row>
    <row r="75" spans="1:26" x14ac:dyDescent="0.2">
      <c r="A75" s="294"/>
      <c r="B75" s="68">
        <v>184</v>
      </c>
      <c r="C75" s="28" t="s">
        <v>206</v>
      </c>
      <c r="D75" s="28" t="s">
        <v>207</v>
      </c>
      <c r="E75" s="28" t="s">
        <v>342</v>
      </c>
      <c r="F75" s="124" t="s">
        <v>23</v>
      </c>
      <c r="G75" s="28" t="s">
        <v>181</v>
      </c>
      <c r="H75" s="28" t="s">
        <v>43</v>
      </c>
      <c r="I75" s="40">
        <v>24291</v>
      </c>
      <c r="J75" s="255" t="s">
        <v>109</v>
      </c>
      <c r="K75" s="81"/>
      <c r="L75" s="135"/>
      <c r="M75" s="82" t="s">
        <v>283</v>
      </c>
      <c r="N75" s="62">
        <v>250</v>
      </c>
      <c r="O75" s="89" t="s">
        <v>162</v>
      </c>
      <c r="P75" s="53" t="s">
        <v>160</v>
      </c>
      <c r="Q75" s="53" t="s">
        <v>281</v>
      </c>
      <c r="R75" s="288"/>
      <c r="Z75" s="267"/>
    </row>
    <row r="76" spans="1:26" x14ac:dyDescent="0.2">
      <c r="A76" s="294"/>
      <c r="B76" s="68">
        <v>185</v>
      </c>
      <c r="C76" s="28" t="s">
        <v>384</v>
      </c>
      <c r="D76" s="28" t="s">
        <v>385</v>
      </c>
      <c r="E76" s="28" t="s">
        <v>386</v>
      </c>
      <c r="F76" s="124" t="s">
        <v>23</v>
      </c>
      <c r="G76" s="28" t="s">
        <v>181</v>
      </c>
      <c r="H76" s="28" t="s">
        <v>43</v>
      </c>
      <c r="I76" s="40">
        <v>39232</v>
      </c>
      <c r="J76" s="255" t="s">
        <v>110</v>
      </c>
      <c r="K76" s="81"/>
      <c r="L76" s="135"/>
      <c r="M76" s="82" t="s">
        <v>276</v>
      </c>
      <c r="N76" s="62">
        <v>125</v>
      </c>
      <c r="O76" s="89" t="s">
        <v>161</v>
      </c>
      <c r="P76" s="53" t="s">
        <v>159</v>
      </c>
      <c r="Q76" s="53"/>
      <c r="R76" s="290"/>
      <c r="Z76" s="267"/>
    </row>
    <row r="77" spans="1:26" x14ac:dyDescent="0.2">
      <c r="A77" s="294"/>
      <c r="B77" s="68">
        <v>187</v>
      </c>
      <c r="C77" s="28" t="s">
        <v>349</v>
      </c>
      <c r="D77" s="28" t="s">
        <v>352</v>
      </c>
      <c r="E77" s="28" t="s">
        <v>383</v>
      </c>
      <c r="F77" s="124" t="s">
        <v>23</v>
      </c>
      <c r="G77" s="11" t="s">
        <v>181</v>
      </c>
      <c r="H77" s="28" t="s">
        <v>38</v>
      </c>
      <c r="I77" s="40">
        <v>32978</v>
      </c>
      <c r="J77" s="23" t="s">
        <v>110</v>
      </c>
      <c r="K77" s="81"/>
      <c r="L77" s="135"/>
      <c r="M77" s="82" t="s">
        <v>275</v>
      </c>
      <c r="N77" s="62">
        <v>270</v>
      </c>
      <c r="O77" s="89" t="s">
        <v>162</v>
      </c>
      <c r="P77" s="53"/>
      <c r="Q77" s="159" t="s">
        <v>354</v>
      </c>
      <c r="R77" s="290"/>
      <c r="Z77" s="267"/>
    </row>
    <row r="78" spans="1:26" x14ac:dyDescent="0.2">
      <c r="A78" s="294"/>
      <c r="B78" s="68">
        <v>206</v>
      </c>
      <c r="C78" s="28" t="s">
        <v>348</v>
      </c>
      <c r="D78" s="28" t="s">
        <v>350</v>
      </c>
      <c r="E78" s="28" t="s">
        <v>381</v>
      </c>
      <c r="F78" s="124" t="s">
        <v>23</v>
      </c>
      <c r="G78" s="28" t="s">
        <v>181</v>
      </c>
      <c r="H78" s="28" t="s">
        <v>353</v>
      </c>
      <c r="I78" s="241">
        <v>39986</v>
      </c>
      <c r="J78" s="255" t="s">
        <v>109</v>
      </c>
      <c r="K78" s="81"/>
      <c r="L78" s="135"/>
      <c r="M78" s="82" t="s">
        <v>275</v>
      </c>
      <c r="N78" s="62">
        <v>50</v>
      </c>
      <c r="O78" s="89" t="s">
        <v>162</v>
      </c>
      <c r="P78" s="53"/>
      <c r="Q78" s="159" t="s">
        <v>354</v>
      </c>
    </row>
    <row r="79" spans="1:26" x14ac:dyDescent="0.2">
      <c r="A79" s="294"/>
      <c r="B79" s="68">
        <v>207</v>
      </c>
      <c r="C79" s="28" t="s">
        <v>348</v>
      </c>
      <c r="D79" s="28" t="s">
        <v>351</v>
      </c>
      <c r="E79" s="28" t="s">
        <v>382</v>
      </c>
      <c r="F79" s="124" t="s">
        <v>23</v>
      </c>
      <c r="G79" s="28" t="s">
        <v>181</v>
      </c>
      <c r="H79" s="28" t="s">
        <v>353</v>
      </c>
      <c r="I79" s="40">
        <v>40527</v>
      </c>
      <c r="J79" s="255" t="s">
        <v>109</v>
      </c>
      <c r="K79" s="81"/>
      <c r="L79" s="135"/>
      <c r="M79" s="82" t="s">
        <v>275</v>
      </c>
      <c r="N79" s="62">
        <v>50</v>
      </c>
      <c r="O79" s="89" t="s">
        <v>162</v>
      </c>
      <c r="P79" s="53"/>
      <c r="Q79" s="159" t="s">
        <v>354</v>
      </c>
      <c r="R79" s="288"/>
    </row>
    <row r="80" spans="1:26" x14ac:dyDescent="0.2">
      <c r="A80" s="294"/>
      <c r="B80" s="68">
        <v>208</v>
      </c>
      <c r="C80" s="28" t="s">
        <v>387</v>
      </c>
      <c r="D80" s="28" t="s">
        <v>388</v>
      </c>
      <c r="E80" s="28" t="s">
        <v>389</v>
      </c>
      <c r="F80" s="124" t="s">
        <v>23</v>
      </c>
      <c r="G80" s="11"/>
      <c r="H80" s="28" t="s">
        <v>322</v>
      </c>
      <c r="I80" s="40">
        <v>40479</v>
      </c>
      <c r="J80" s="23" t="s">
        <v>109</v>
      </c>
      <c r="K80" s="81"/>
      <c r="L80" s="135"/>
      <c r="M80" s="82" t="s">
        <v>280</v>
      </c>
      <c r="N80" s="62">
        <v>80</v>
      </c>
      <c r="O80" s="89" t="s">
        <v>161</v>
      </c>
      <c r="P80" s="53" t="s">
        <v>159</v>
      </c>
      <c r="Q80" s="159"/>
      <c r="R80" s="288"/>
    </row>
    <row r="81" spans="1:26" x14ac:dyDescent="0.2">
      <c r="A81" s="294"/>
      <c r="B81" s="68">
        <v>209</v>
      </c>
      <c r="C81" s="28" t="s">
        <v>387</v>
      </c>
      <c r="D81" s="28" t="s">
        <v>390</v>
      </c>
      <c r="E81" s="28" t="s">
        <v>391</v>
      </c>
      <c r="F81" s="124" t="s">
        <v>23</v>
      </c>
      <c r="G81" s="11"/>
      <c r="H81" s="28" t="s">
        <v>322</v>
      </c>
      <c r="I81" s="40">
        <v>39672</v>
      </c>
      <c r="J81" s="23" t="s">
        <v>109</v>
      </c>
      <c r="K81" s="81"/>
      <c r="L81" s="135"/>
      <c r="M81" s="82" t="s">
        <v>276</v>
      </c>
      <c r="N81" s="62">
        <v>125</v>
      </c>
      <c r="O81" s="89" t="s">
        <v>161</v>
      </c>
      <c r="P81" s="53" t="s">
        <v>159</v>
      </c>
      <c r="Q81" s="159"/>
      <c r="R81" s="289"/>
    </row>
    <row r="82" spans="1:26" x14ac:dyDescent="0.2">
      <c r="A82" s="294"/>
      <c r="B82" s="234">
        <v>200</v>
      </c>
      <c r="C82" s="28" t="s">
        <v>219</v>
      </c>
      <c r="D82" s="235" t="s">
        <v>212</v>
      </c>
      <c r="E82" s="235" t="s">
        <v>335</v>
      </c>
      <c r="F82" s="242" t="s">
        <v>166</v>
      </c>
      <c r="G82" s="235" t="s">
        <v>181</v>
      </c>
      <c r="H82" s="235" t="s">
        <v>41</v>
      </c>
      <c r="I82" s="236">
        <v>22264</v>
      </c>
      <c r="J82" s="256" t="s">
        <v>109</v>
      </c>
      <c r="K82" s="237"/>
      <c r="L82" s="223"/>
      <c r="M82" s="234" t="s">
        <v>336</v>
      </c>
      <c r="N82" s="238">
        <v>125</v>
      </c>
      <c r="O82" s="239" t="s">
        <v>161</v>
      </c>
      <c r="P82" s="240" t="s">
        <v>159</v>
      </c>
      <c r="Q82" s="240"/>
      <c r="R82" s="288"/>
      <c r="Z82" s="267"/>
    </row>
    <row r="83" spans="1:26" x14ac:dyDescent="0.2">
      <c r="A83" s="294"/>
      <c r="B83" s="68">
        <v>201</v>
      </c>
      <c r="C83" s="28" t="s">
        <v>219</v>
      </c>
      <c r="D83" s="28" t="s">
        <v>205</v>
      </c>
      <c r="E83" s="28" t="s">
        <v>337</v>
      </c>
      <c r="F83" s="242" t="s">
        <v>166</v>
      </c>
      <c r="G83" s="28" t="s">
        <v>181</v>
      </c>
      <c r="H83" s="28" t="s">
        <v>41</v>
      </c>
      <c r="I83" s="40">
        <v>23695</v>
      </c>
      <c r="J83" s="255" t="s">
        <v>109</v>
      </c>
      <c r="K83" s="81"/>
      <c r="L83" s="135"/>
      <c r="M83" s="82" t="s">
        <v>282</v>
      </c>
      <c r="N83" s="62">
        <v>250</v>
      </c>
      <c r="O83" s="89" t="s">
        <v>162</v>
      </c>
      <c r="P83" s="53" t="s">
        <v>160</v>
      </c>
      <c r="Q83" s="159" t="s">
        <v>281</v>
      </c>
      <c r="Z83" s="267"/>
    </row>
    <row r="84" spans="1:26" ht="13.5" thickBot="1" x14ac:dyDescent="0.25">
      <c r="A84" s="294"/>
      <c r="B84" s="68">
        <v>202</v>
      </c>
      <c r="C84" s="28" t="s">
        <v>338</v>
      </c>
      <c r="D84" s="28" t="s">
        <v>339</v>
      </c>
      <c r="E84" s="28" t="s">
        <v>392</v>
      </c>
      <c r="F84" s="242" t="s">
        <v>166</v>
      </c>
      <c r="G84" s="11" t="s">
        <v>181</v>
      </c>
      <c r="H84" s="28" t="s">
        <v>139</v>
      </c>
      <c r="I84" s="40">
        <v>20574</v>
      </c>
      <c r="J84" s="23" t="s">
        <v>109</v>
      </c>
      <c r="K84" s="81"/>
      <c r="L84" s="135"/>
      <c r="M84" s="82" t="s">
        <v>340</v>
      </c>
      <c r="N84" s="62">
        <v>250</v>
      </c>
      <c r="O84" s="89" t="s">
        <v>161</v>
      </c>
      <c r="P84" s="53" t="s">
        <v>159</v>
      </c>
      <c r="Q84" s="159" t="s">
        <v>341</v>
      </c>
      <c r="R84" s="284"/>
      <c r="Z84" s="267"/>
    </row>
    <row r="85" spans="1:26" ht="35.25" customHeight="1" thickTop="1" thickBot="1" x14ac:dyDescent="0.25">
      <c r="A85" s="295" t="s">
        <v>102</v>
      </c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7"/>
    </row>
    <row r="86" spans="1:26" ht="13.5" thickTop="1" x14ac:dyDescent="0.2"/>
  </sheetData>
  <autoFilter ref="B2:Q85" xr:uid="{00000000-0009-0000-0000-000000000000}">
    <filterColumn colId="9" showButton="0"/>
  </autoFilter>
  <sortState xmlns:xlrd2="http://schemas.microsoft.com/office/spreadsheetml/2017/richdata2" ref="B45:Q60">
    <sortCondition ref="B45"/>
  </sortState>
  <dataConsolidate/>
  <mergeCells count="10">
    <mergeCell ref="A45:A61"/>
    <mergeCell ref="A72:A84"/>
    <mergeCell ref="A85:Q85"/>
    <mergeCell ref="K2:L2"/>
    <mergeCell ref="A15:A21"/>
    <mergeCell ref="A10:A14"/>
    <mergeCell ref="A22:A34"/>
    <mergeCell ref="A35:A44"/>
    <mergeCell ref="A62:A71"/>
    <mergeCell ref="A3:A9"/>
  </mergeCells>
  <phoneticPr fontId="1" type="noConversion"/>
  <printOptions horizontalCentered="1"/>
  <pageMargins left="0.25" right="0.25" top="0.75" bottom="0.75" header="0.3" footer="0.3"/>
  <pageSetup paperSize="9" scale="72" fitToHeight="0" orientation="landscape" blackAndWhite="1" horizontalDpi="360" verticalDpi="360" r:id="rId1"/>
  <rowBreaks count="2" manualBreakCount="2">
    <brk id="34" max="16" man="1"/>
    <brk id="6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Tables!$B$3:$B$20</xm:f>
          </x14:formula1>
          <xm:sqref>G3:G84</xm:sqref>
        </x14:dataValidation>
        <x14:dataValidation type="list" allowBlank="1" showInputMessage="1" showErrorMessage="1" xr:uid="{00000000-0002-0000-0000-000001000000}">
          <x14:formula1>
            <xm:f>Tables!$E$3:$E$4</xm:f>
          </x14:formula1>
          <xm:sqref>J3:J84</xm:sqref>
        </x14:dataValidation>
        <x14:dataValidation type="list" allowBlank="1" showInputMessage="1" showErrorMessage="1" xr:uid="{00000000-0002-0000-0000-000002000000}">
          <x14:formula1>
            <xm:f>Tables!$I$3:$I$4</xm:f>
          </x14:formula1>
          <xm:sqref>O3:O84</xm:sqref>
        </x14:dataValidation>
        <x14:dataValidation type="list" allowBlank="1" showInputMessage="1" showErrorMessage="1" xr:uid="{00000000-0002-0000-0000-000003000000}">
          <x14:formula1>
            <xm:f>Tables!$J$3:$J$4</xm:f>
          </x14:formula1>
          <xm:sqref>P3:P84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D8FE-0DD6-4A73-AFA7-F52EC3FA7583}">
  <sheetPr codeName="Feuil10">
    <tabColor rgb="FF002060"/>
    <pageSetUpPr fitToPage="1"/>
  </sheetPr>
  <dimension ref="A1:W115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22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16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118</v>
      </c>
      <c r="D4" s="326" t="s">
        <v>277</v>
      </c>
      <c r="E4" s="326"/>
      <c r="F4" s="337" t="s">
        <v>16</v>
      </c>
      <c r="G4" s="344">
        <f>IF(SUM(J6:J9)=0,0,(SUM(L6:L9)*1+SUM(M6:M9)*2+SUM(N6:N9)*3+SUM(O6:O9)*5)/SUM(J6:J9))</f>
        <v>0.16666666666666666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6</v>
      </c>
      <c r="Q4" s="180"/>
      <c r="T4" s="336">
        <f>P4</f>
        <v>6</v>
      </c>
    </row>
    <row r="5" spans="1:23" ht="14.85" customHeight="1" x14ac:dyDescent="0.2">
      <c r="A5" s="179"/>
      <c r="B5" s="331">
        <v>1</v>
      </c>
      <c r="C5" s="170" t="s">
        <v>365</v>
      </c>
      <c r="D5" s="333" t="s">
        <v>278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0.43124999999999997</v>
      </c>
      <c r="H6" s="196" t="s">
        <v>13</v>
      </c>
      <c r="I6" s="199">
        <f>IF(OR(P6="Disq",P6="Abd"),P6,(L6*1)+(M6*2)+(N6*3)+(O6*5)+P6)</f>
        <v>4</v>
      </c>
      <c r="J6" s="198">
        <f>SUM(K6:O6)</f>
        <v>12</v>
      </c>
      <c r="K6" s="185">
        <v>9</v>
      </c>
      <c r="L6" s="186">
        <v>2</v>
      </c>
      <c r="M6" s="186">
        <v>1</v>
      </c>
      <c r="N6" s="186">
        <v>0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31</v>
      </c>
      <c r="V6">
        <f>SUM(L6:L9)</f>
        <v>4</v>
      </c>
      <c r="W6">
        <f>SUM(M6:M9)</f>
        <v>1</v>
      </c>
    </row>
    <row r="7" spans="1:23" ht="14.85" customHeight="1" x14ac:dyDescent="0.2">
      <c r="A7" s="179"/>
      <c r="B7" s="169" t="s">
        <v>18</v>
      </c>
      <c r="C7" s="334" t="s">
        <v>291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2</v>
      </c>
      <c r="J7" s="170">
        <f>SUM(K7:O7)</f>
        <v>12</v>
      </c>
      <c r="K7" s="188">
        <v>10</v>
      </c>
      <c r="L7" s="189">
        <v>2</v>
      </c>
      <c r="M7" s="189">
        <v>0</v>
      </c>
      <c r="N7" s="189">
        <v>0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0.67361111111111116</v>
      </c>
      <c r="H8" s="172" t="s">
        <v>15</v>
      </c>
      <c r="I8" s="200">
        <f t="shared" si="0"/>
        <v>0</v>
      </c>
      <c r="J8" s="170">
        <f>SUM(K8:O8)</f>
        <v>12</v>
      </c>
      <c r="K8" s="188">
        <v>12</v>
      </c>
      <c r="L8" s="189">
        <v>0</v>
      </c>
      <c r="M8" s="189">
        <v>0</v>
      </c>
      <c r="N8" s="189">
        <v>0</v>
      </c>
      <c r="O8" s="189">
        <v>0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0.24236111111111119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112</v>
      </c>
      <c r="D11" s="326" t="s">
        <v>45</v>
      </c>
      <c r="E11" s="326"/>
      <c r="F11" s="337" t="s">
        <v>16</v>
      </c>
      <c r="G11" s="344">
        <f>IF(SUM(J13:J16)=0,0,(SUM(L13:L16)*1+SUM(M13:M16)*2+SUM(N13:N16)*3+SUM(O13:O16)*5)/SUM(J13:J16))</f>
        <v>0.33333333333333331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12</v>
      </c>
      <c r="Q11" s="180"/>
      <c r="T11" s="336">
        <f>P11</f>
        <v>12</v>
      </c>
    </row>
    <row r="12" spans="1:23" ht="14.85" customHeight="1" x14ac:dyDescent="0.2">
      <c r="A12" s="179"/>
      <c r="B12" s="331">
        <v>2</v>
      </c>
      <c r="C12" s="170" t="s">
        <v>319</v>
      </c>
      <c r="D12" s="333" t="s">
        <v>274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0.40069444444444446</v>
      </c>
      <c r="H13" s="196" t="s">
        <v>13</v>
      </c>
      <c r="I13" s="199">
        <f>IF(OR(P13="Disq",P13="Abd"),P13,(L13*1)+(M13*2)+(N13*3)+(O13*5)+P13)</f>
        <v>1</v>
      </c>
      <c r="J13" s="198">
        <f>SUM(K13:O13)</f>
        <v>12</v>
      </c>
      <c r="K13" s="185">
        <v>11</v>
      </c>
      <c r="L13" s="186">
        <v>1</v>
      </c>
      <c r="M13" s="186">
        <v>0</v>
      </c>
      <c r="N13" s="186">
        <v>0</v>
      </c>
      <c r="O13" s="186">
        <v>0</v>
      </c>
      <c r="P13" s="187"/>
      <c r="Q13" s="180"/>
      <c r="R13" s="1">
        <f>IF(G15&gt;$O$2,"HC",0)</f>
        <v>0</v>
      </c>
      <c r="T13" s="336"/>
      <c r="U13">
        <f>SUM(K13:K16)</f>
        <v>29</v>
      </c>
      <c r="V13">
        <f>SUM(L13:L16)</f>
        <v>5</v>
      </c>
      <c r="W13">
        <f>SUM(M13:M16)</f>
        <v>1</v>
      </c>
    </row>
    <row r="14" spans="1:23" ht="14.85" customHeight="1" x14ac:dyDescent="0.2">
      <c r="A14" s="179"/>
      <c r="B14" s="169" t="s">
        <v>18</v>
      </c>
      <c r="C14" s="334" t="s">
        <v>291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3</v>
      </c>
      <c r="J14" s="170">
        <f>SUM(K14:O14)</f>
        <v>12</v>
      </c>
      <c r="K14" s="188">
        <v>9</v>
      </c>
      <c r="L14" s="189">
        <v>3</v>
      </c>
      <c r="M14" s="189">
        <v>0</v>
      </c>
      <c r="N14" s="189">
        <v>0</v>
      </c>
      <c r="O14" s="189">
        <v>0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0.65972222222222221</v>
      </c>
      <c r="H15" s="172" t="s">
        <v>15</v>
      </c>
      <c r="I15" s="200">
        <f t="shared" si="1"/>
        <v>8</v>
      </c>
      <c r="J15" s="170">
        <f>SUM(K15:O15)</f>
        <v>12</v>
      </c>
      <c r="K15" s="188">
        <v>9</v>
      </c>
      <c r="L15" s="189">
        <v>1</v>
      </c>
      <c r="M15" s="189">
        <v>1</v>
      </c>
      <c r="N15" s="189">
        <v>0</v>
      </c>
      <c r="O15" s="189">
        <v>1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0.25902777777777775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104</v>
      </c>
      <c r="D18" s="326" t="s">
        <v>42</v>
      </c>
      <c r="E18" s="326"/>
      <c r="F18" s="337" t="s">
        <v>16</v>
      </c>
      <c r="G18" s="344">
        <f>IF(SUM(J20:J23)=0,0,(SUM(L20:L23)*1+SUM(M20:M23)*2+SUM(N20:N23)*3+SUM(O20:O23)*5)/SUM(J20:J23))</f>
        <v>0.41666666666666669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15</v>
      </c>
      <c r="Q18" s="180"/>
      <c r="T18" s="336">
        <f>P18</f>
        <v>15</v>
      </c>
    </row>
    <row r="19" spans="1:23" ht="14.85" customHeight="1" x14ac:dyDescent="0.2">
      <c r="A19" s="179"/>
      <c r="B19" s="331">
        <v>3</v>
      </c>
      <c r="C19" s="170" t="s">
        <v>99</v>
      </c>
      <c r="D19" s="333" t="s">
        <v>57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0.4069444444444445</v>
      </c>
      <c r="H20" s="196" t="s">
        <v>13</v>
      </c>
      <c r="I20" s="199">
        <f>IF(OR(P20="Disq",P20="Abd"),P20,(L20*1)+(M20*2)+(N20*3)+(O20*5)+P20)</f>
        <v>8</v>
      </c>
      <c r="J20" s="198">
        <f>SUM(K20:O20)</f>
        <v>12</v>
      </c>
      <c r="K20" s="185">
        <v>8</v>
      </c>
      <c r="L20" s="186">
        <v>3</v>
      </c>
      <c r="M20" s="186">
        <v>0</v>
      </c>
      <c r="N20" s="186">
        <v>0</v>
      </c>
      <c r="O20" s="186">
        <v>1</v>
      </c>
      <c r="P20" s="187"/>
      <c r="Q20" s="180"/>
      <c r="R20" s="1">
        <f>IF(G22&gt;$O$2,"HC",0)</f>
        <v>0</v>
      </c>
      <c r="T20" s="336"/>
      <c r="U20">
        <f>SUM(K20:K23)</f>
        <v>27</v>
      </c>
      <c r="V20">
        <f>SUM(L20:L23)</f>
        <v>6</v>
      </c>
      <c r="W20">
        <f>SUM(M20:M23)</f>
        <v>2</v>
      </c>
    </row>
    <row r="21" spans="1:23" ht="14.85" customHeight="1" x14ac:dyDescent="0.2">
      <c r="A21" s="179"/>
      <c r="B21" s="169" t="s">
        <v>18</v>
      </c>
      <c r="C21" s="334" t="s">
        <v>43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4</v>
      </c>
      <c r="J21" s="170">
        <f>SUM(K21:O21)</f>
        <v>12</v>
      </c>
      <c r="K21" s="188">
        <v>9</v>
      </c>
      <c r="L21" s="189">
        <v>2</v>
      </c>
      <c r="M21" s="189">
        <v>1</v>
      </c>
      <c r="N21" s="189">
        <v>0</v>
      </c>
      <c r="O21" s="189">
        <v>0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0.66527777777777775</v>
      </c>
      <c r="H22" s="172" t="s">
        <v>15</v>
      </c>
      <c r="I22" s="200">
        <f t="shared" si="2"/>
        <v>3</v>
      </c>
      <c r="J22" s="170">
        <f>SUM(K22:O22)</f>
        <v>12</v>
      </c>
      <c r="K22" s="188">
        <v>10</v>
      </c>
      <c r="L22" s="189">
        <v>1</v>
      </c>
      <c r="M22" s="189">
        <v>1</v>
      </c>
      <c r="N22" s="189">
        <v>0</v>
      </c>
      <c r="O22" s="189">
        <v>0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0.25833333333333325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115</v>
      </c>
      <c r="D25" s="326" t="s">
        <v>270</v>
      </c>
      <c r="E25" s="326"/>
      <c r="F25" s="337" t="s">
        <v>16</v>
      </c>
      <c r="G25" s="344">
        <f>IF(SUM(J27:J30)=0,0,(SUM(L27:L30)*1+SUM(M27:M30)*2+SUM(N27:N30)*3+SUM(O27:O30)*5)/SUM(J27:J30))</f>
        <v>0.44444444444444442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16</v>
      </c>
      <c r="Q25" s="180"/>
      <c r="T25" s="336">
        <f>P25</f>
        <v>16</v>
      </c>
    </row>
    <row r="26" spans="1:23" ht="14.85" customHeight="1" x14ac:dyDescent="0.2">
      <c r="A26" s="179"/>
      <c r="B26" s="331">
        <v>4</v>
      </c>
      <c r="C26" s="170" t="s">
        <v>325</v>
      </c>
      <c r="D26" s="333" t="s">
        <v>210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198</v>
      </c>
      <c r="D27" s="333"/>
      <c r="E27" s="333"/>
      <c r="F27" s="171" t="s">
        <v>11</v>
      </c>
      <c r="G27" s="173">
        <v>0.39097222222222222</v>
      </c>
      <c r="H27" s="196" t="s">
        <v>13</v>
      </c>
      <c r="I27" s="199">
        <f>IF(OR(P27="Disq",P27="Abd"),P27,(L27*1)+(M27*2)+(N27*3)+(O27*5)+P27)</f>
        <v>2</v>
      </c>
      <c r="J27" s="198">
        <f>SUM(K27:O27)</f>
        <v>12</v>
      </c>
      <c r="K27" s="185">
        <v>10</v>
      </c>
      <c r="L27" s="186">
        <v>2</v>
      </c>
      <c r="M27" s="186">
        <v>0</v>
      </c>
      <c r="N27" s="186">
        <v>0</v>
      </c>
      <c r="O27" s="186">
        <v>0</v>
      </c>
      <c r="P27" s="187"/>
      <c r="Q27" s="180"/>
      <c r="R27" s="1">
        <f>IF(G29&gt;$O$2,"HC",0)</f>
        <v>0</v>
      </c>
      <c r="T27" s="336"/>
      <c r="U27">
        <f>SUM(K27:K30)</f>
        <v>24</v>
      </c>
      <c r="V27">
        <f>SUM(L27:L30)</f>
        <v>9</v>
      </c>
      <c r="W27">
        <f>SUM(M27:M30)</f>
        <v>2</v>
      </c>
    </row>
    <row r="28" spans="1:23" ht="14.85" customHeight="1" x14ac:dyDescent="0.2">
      <c r="A28" s="179"/>
      <c r="B28" s="169" t="s">
        <v>18</v>
      </c>
      <c r="C28" s="334" t="s">
        <v>296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6</v>
      </c>
      <c r="J28" s="170">
        <f>SUM(K28:O28)</f>
        <v>12</v>
      </c>
      <c r="K28" s="188">
        <v>8</v>
      </c>
      <c r="L28" s="189">
        <v>3</v>
      </c>
      <c r="M28" s="189">
        <v>0</v>
      </c>
      <c r="N28" s="189">
        <v>1</v>
      </c>
      <c r="O28" s="189">
        <v>0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0.66666666666666663</v>
      </c>
      <c r="H29" s="172" t="s">
        <v>15</v>
      </c>
      <c r="I29" s="200">
        <f t="shared" si="3"/>
        <v>8</v>
      </c>
      <c r="J29" s="170">
        <f>SUM(K29:O29)</f>
        <v>12</v>
      </c>
      <c r="K29" s="188">
        <v>6</v>
      </c>
      <c r="L29" s="189">
        <v>4</v>
      </c>
      <c r="M29" s="189">
        <v>2</v>
      </c>
      <c r="N29" s="189">
        <v>0</v>
      </c>
      <c r="O29" s="189">
        <v>0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0.27569444444444441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102</v>
      </c>
      <c r="D32" s="326" t="s">
        <v>259</v>
      </c>
      <c r="E32" s="326"/>
      <c r="F32" s="337" t="s">
        <v>16</v>
      </c>
      <c r="G32" s="344">
        <f>IF(SUM(J34:J37)=0,0,(SUM(L34:L37)*1+SUM(M34:M37)*2+SUM(N34:N37)*3+SUM(O34:O37)*5)/SUM(J34:J37))</f>
        <v>0.61111111111111116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22</v>
      </c>
      <c r="Q32" s="180"/>
      <c r="T32" s="336">
        <f>P32</f>
        <v>22</v>
      </c>
    </row>
    <row r="33" spans="1:23" ht="14.85" customHeight="1" x14ac:dyDescent="0.2">
      <c r="A33" s="179"/>
      <c r="B33" s="331">
        <v>5</v>
      </c>
      <c r="C33" s="170" t="s">
        <v>260</v>
      </c>
      <c r="D33" s="333" t="s">
        <v>65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181</v>
      </c>
      <c r="D34" s="333"/>
      <c r="E34" s="333"/>
      <c r="F34" s="171" t="s">
        <v>11</v>
      </c>
      <c r="G34" s="173">
        <v>0.38194444444444442</v>
      </c>
      <c r="H34" s="196" t="s">
        <v>13</v>
      </c>
      <c r="I34" s="199">
        <f>IF(OR(P34="Disq",P34="Abd"),P34,(L34*1)+(M34*2)+(N34*3)+(O34*5)+P34)</f>
        <v>6</v>
      </c>
      <c r="J34" s="198">
        <f>SUM(K34:O34)</f>
        <v>12</v>
      </c>
      <c r="K34" s="185">
        <v>9</v>
      </c>
      <c r="L34" s="186">
        <v>1</v>
      </c>
      <c r="M34" s="186">
        <v>1</v>
      </c>
      <c r="N34" s="186">
        <v>1</v>
      </c>
      <c r="O34" s="186">
        <v>0</v>
      </c>
      <c r="P34" s="187"/>
      <c r="Q34" s="180"/>
      <c r="R34" s="1">
        <f>IF(G36&gt;$O$2,"HC",0)</f>
        <v>0</v>
      </c>
      <c r="T34" s="336"/>
      <c r="U34">
        <f>SUM(K34:K37)</f>
        <v>27</v>
      </c>
      <c r="V34">
        <f>SUM(L34:L37)</f>
        <v>3</v>
      </c>
      <c r="W34">
        <f>SUM(M34:M37)</f>
        <v>3</v>
      </c>
    </row>
    <row r="35" spans="1:23" ht="14.85" customHeight="1" x14ac:dyDescent="0.2">
      <c r="A35" s="179"/>
      <c r="B35" s="169" t="s">
        <v>18</v>
      </c>
      <c r="C35" s="334" t="s">
        <v>291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10</v>
      </c>
      <c r="J35" s="170">
        <f>SUM(K35:O35)</f>
        <v>12</v>
      </c>
      <c r="K35" s="188">
        <v>8</v>
      </c>
      <c r="L35" s="189">
        <v>1</v>
      </c>
      <c r="M35" s="189">
        <v>2</v>
      </c>
      <c r="N35" s="189">
        <v>0</v>
      </c>
      <c r="O35" s="189">
        <v>1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0.65763888888888888</v>
      </c>
      <c r="H36" s="172" t="s">
        <v>15</v>
      </c>
      <c r="I36" s="200">
        <f t="shared" si="4"/>
        <v>6</v>
      </c>
      <c r="J36" s="170">
        <f>SUM(K36:O36)</f>
        <v>12</v>
      </c>
      <c r="K36" s="188">
        <v>10</v>
      </c>
      <c r="L36" s="189">
        <v>1</v>
      </c>
      <c r="M36" s="189">
        <v>0</v>
      </c>
      <c r="N36" s="189">
        <v>0</v>
      </c>
      <c r="O36" s="189">
        <v>1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0.27569444444444446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106</v>
      </c>
      <c r="D39" s="326" t="s">
        <v>49</v>
      </c>
      <c r="E39" s="326"/>
      <c r="F39" s="337" t="s">
        <v>16</v>
      </c>
      <c r="G39" s="344">
        <f>IF(SUM(J41:J44)=0,0,(SUM(L41:L44)*1+SUM(M41:M44)*2+SUM(N41:N44)*3+SUM(O41:O44)*5)/SUM(J41:J44))</f>
        <v>0.72222222222222221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26</v>
      </c>
      <c r="Q39" s="180"/>
      <c r="T39" s="336">
        <f>P39</f>
        <v>26</v>
      </c>
    </row>
    <row r="40" spans="1:23" ht="14.85" customHeight="1" x14ac:dyDescent="0.2">
      <c r="A40" s="179"/>
      <c r="B40" s="331">
        <v>6</v>
      </c>
      <c r="C40" s="170" t="s">
        <v>314</v>
      </c>
      <c r="D40" s="333" t="s">
        <v>62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 t="s">
        <v>181</v>
      </c>
      <c r="D41" s="333"/>
      <c r="E41" s="333"/>
      <c r="F41" s="171" t="s">
        <v>11</v>
      </c>
      <c r="G41" s="173">
        <v>0.375</v>
      </c>
      <c r="H41" s="196" t="s">
        <v>13</v>
      </c>
      <c r="I41" s="199">
        <f>IF(OR(P41="Disq",P41="Abd"),P41,(L41*1)+(M41*2)+(N41*3)+(O41*5)+P41)</f>
        <v>5</v>
      </c>
      <c r="J41" s="198">
        <f>SUM(K41:O41)</f>
        <v>12</v>
      </c>
      <c r="K41" s="185">
        <v>9</v>
      </c>
      <c r="L41" s="186">
        <v>2</v>
      </c>
      <c r="M41" s="186">
        <v>0</v>
      </c>
      <c r="N41" s="186">
        <v>1</v>
      </c>
      <c r="O41" s="186">
        <v>0</v>
      </c>
      <c r="P41" s="187"/>
      <c r="Q41" s="180"/>
      <c r="R41" s="1">
        <f>IF(G43&gt;$O$2,"HC",0)</f>
        <v>0</v>
      </c>
      <c r="T41" s="336"/>
      <c r="U41">
        <f>SUM(K41:K44)</f>
        <v>22</v>
      </c>
      <c r="V41">
        <f>SUM(L41:L44)</f>
        <v>8</v>
      </c>
      <c r="W41">
        <f>SUM(M41:M44)</f>
        <v>2</v>
      </c>
    </row>
    <row r="42" spans="1:23" ht="14.85" customHeight="1" x14ac:dyDescent="0.2">
      <c r="A42" s="179"/>
      <c r="B42" s="169" t="s">
        <v>18</v>
      </c>
      <c r="C42" s="334" t="s">
        <v>291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17</v>
      </c>
      <c r="J42" s="170">
        <f>SUM(K42:O42)</f>
        <v>12</v>
      </c>
      <c r="K42" s="188">
        <v>5</v>
      </c>
      <c r="L42" s="189">
        <v>2</v>
      </c>
      <c r="M42" s="189">
        <v>2</v>
      </c>
      <c r="N42" s="189">
        <v>2</v>
      </c>
      <c r="O42" s="189">
        <v>1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0.58402777777777781</v>
      </c>
      <c r="H43" s="172" t="s">
        <v>15</v>
      </c>
      <c r="I43" s="200">
        <f t="shared" si="5"/>
        <v>4</v>
      </c>
      <c r="J43" s="170">
        <f>SUM(K43:O43)</f>
        <v>12</v>
      </c>
      <c r="K43" s="188">
        <v>8</v>
      </c>
      <c r="L43" s="189">
        <v>4</v>
      </c>
      <c r="M43" s="189">
        <v>0</v>
      </c>
      <c r="N43" s="189">
        <v>0</v>
      </c>
      <c r="O43" s="189">
        <v>0</v>
      </c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0.20902777777777781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103</v>
      </c>
      <c r="D46" s="326" t="s">
        <v>49</v>
      </c>
      <c r="E46" s="326"/>
      <c r="F46" s="337" t="s">
        <v>16</v>
      </c>
      <c r="G46" s="344">
        <f>IF(SUM(J48:J51)=0,0,(SUM(L48:L51)*1+SUM(M48:M51)*2+SUM(N48:N51)*3+SUM(O48:O51)*5)/SUM(J48:J51))</f>
        <v>0.88888888888888884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32</v>
      </c>
      <c r="Q46" s="180"/>
      <c r="T46" s="336">
        <f>P46</f>
        <v>32</v>
      </c>
    </row>
    <row r="47" spans="1:23" ht="14.85" customHeight="1" x14ac:dyDescent="0.2">
      <c r="A47" s="179"/>
      <c r="B47" s="331">
        <v>7</v>
      </c>
      <c r="C47" s="170" t="s">
        <v>374</v>
      </c>
      <c r="D47" s="333" t="s">
        <v>209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181</v>
      </c>
      <c r="D48" s="333"/>
      <c r="E48" s="333"/>
      <c r="F48" s="171" t="s">
        <v>11</v>
      </c>
      <c r="G48" s="173">
        <v>0.37847222222222227</v>
      </c>
      <c r="H48" s="196" t="s">
        <v>13</v>
      </c>
      <c r="I48" s="199">
        <f>IF(OR(P48="Disq",P48="Abd"),P48,(L48*1)+(M48*2)+(N48*3)+(O48*5)+P48)</f>
        <v>9</v>
      </c>
      <c r="J48" s="198">
        <f>SUM(K48:O48)</f>
        <v>12</v>
      </c>
      <c r="K48" s="185">
        <v>7</v>
      </c>
      <c r="L48" s="186">
        <v>3</v>
      </c>
      <c r="M48" s="186">
        <v>0</v>
      </c>
      <c r="N48" s="186">
        <v>2</v>
      </c>
      <c r="O48" s="186">
        <v>0</v>
      </c>
      <c r="P48" s="187"/>
      <c r="Q48" s="180"/>
      <c r="R48" s="1">
        <f>IF(G50&gt;$O$2,"HC",0)</f>
        <v>0</v>
      </c>
      <c r="T48" s="336"/>
      <c r="U48">
        <f>SUM(K48:K51)</f>
        <v>19</v>
      </c>
      <c r="V48">
        <f>SUM(L48:L51)</f>
        <v>8</v>
      </c>
      <c r="W48">
        <f>SUM(M48:M51)</f>
        <v>3</v>
      </c>
    </row>
    <row r="49" spans="1:23" ht="14.85" customHeight="1" x14ac:dyDescent="0.2">
      <c r="A49" s="179"/>
      <c r="B49" s="169" t="s">
        <v>18</v>
      </c>
      <c r="C49" s="334" t="s">
        <v>291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15</v>
      </c>
      <c r="J49" s="170">
        <f>SUM(K49:O49)</f>
        <v>12</v>
      </c>
      <c r="K49" s="188">
        <v>5</v>
      </c>
      <c r="L49" s="189">
        <v>2</v>
      </c>
      <c r="M49" s="189">
        <v>2</v>
      </c>
      <c r="N49" s="189">
        <v>3</v>
      </c>
      <c r="O49" s="189">
        <v>0</v>
      </c>
      <c r="P49" s="190"/>
      <c r="Q49" s="180"/>
      <c r="R49" s="1"/>
      <c r="T49" s="336"/>
    </row>
    <row r="50" spans="1:23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0.63958333333333328</v>
      </c>
      <c r="H50" s="172" t="s">
        <v>15</v>
      </c>
      <c r="I50" s="200">
        <f t="shared" si="6"/>
        <v>8</v>
      </c>
      <c r="J50" s="170">
        <f>SUM(K50:O50)</f>
        <v>12</v>
      </c>
      <c r="K50" s="188">
        <v>7</v>
      </c>
      <c r="L50" s="189">
        <v>3</v>
      </c>
      <c r="M50" s="189">
        <v>1</v>
      </c>
      <c r="N50" s="189">
        <v>1</v>
      </c>
      <c r="O50" s="189">
        <v>0</v>
      </c>
      <c r="P50" s="190"/>
      <c r="Q50" s="180"/>
      <c r="T50" s="336"/>
    </row>
    <row r="51" spans="1:23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0.26111111111111102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3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  <row r="53" spans="1:23" ht="39" customHeight="1" x14ac:dyDescent="0.2">
      <c r="A53" s="179"/>
      <c r="B53" s="161" t="s">
        <v>17</v>
      </c>
      <c r="C53" s="162">
        <v>110</v>
      </c>
      <c r="D53" s="326" t="s">
        <v>265</v>
      </c>
      <c r="E53" s="326"/>
      <c r="F53" s="337" t="s">
        <v>16</v>
      </c>
      <c r="G53" s="344">
        <f>IF(SUM(J55:J58)=0,0,(SUM(L55:L58)*1+SUM(M55:M58)*2+SUM(N55:N58)*3+SUM(O55:O58)*5)/SUM(J55:J58))</f>
        <v>1.2222222222222223</v>
      </c>
      <c r="H53" s="329" t="s">
        <v>9</v>
      </c>
      <c r="I53" s="327" t="s">
        <v>10</v>
      </c>
      <c r="J53" s="346" t="s">
        <v>32</v>
      </c>
      <c r="K53" s="341" t="s">
        <v>31</v>
      </c>
      <c r="L53" s="341"/>
      <c r="M53" s="195">
        <f>R55</f>
        <v>0</v>
      </c>
      <c r="N53" s="342" t="s">
        <v>30</v>
      </c>
      <c r="O53" s="343"/>
      <c r="P53" s="163">
        <f>IF(OR(P55="Disq",P56="Disq",P57="Disq",P58="Disq",R55="HC"),"Disq",IF(OR(P55="Abd",P56="Abd",P57="Abd",P58="Abd"),"Abd",SUM(I55:I58)+M53))</f>
        <v>44</v>
      </c>
      <c r="Q53" s="180"/>
      <c r="T53" s="336">
        <f>P53</f>
        <v>44</v>
      </c>
    </row>
    <row r="54" spans="1:23" ht="14.85" customHeight="1" x14ac:dyDescent="0.2">
      <c r="A54" s="179"/>
      <c r="B54" s="331">
        <v>8</v>
      </c>
      <c r="C54" s="170" t="s">
        <v>376</v>
      </c>
      <c r="D54" s="333" t="s">
        <v>266</v>
      </c>
      <c r="E54" s="333"/>
      <c r="F54" s="338"/>
      <c r="G54" s="345"/>
      <c r="H54" s="330"/>
      <c r="I54" s="328"/>
      <c r="J54" s="347"/>
      <c r="K54" s="164" t="s">
        <v>2</v>
      </c>
      <c r="L54" s="164" t="s">
        <v>3</v>
      </c>
      <c r="M54" s="164" t="s">
        <v>4</v>
      </c>
      <c r="N54" s="164" t="s">
        <v>5</v>
      </c>
      <c r="O54" s="164" t="s">
        <v>6</v>
      </c>
      <c r="P54" s="164" t="s">
        <v>7</v>
      </c>
      <c r="Q54" s="180"/>
      <c r="T54" s="336"/>
    </row>
    <row r="55" spans="1:23" ht="14.85" customHeight="1" x14ac:dyDescent="0.2">
      <c r="A55" s="179"/>
      <c r="B55" s="332"/>
      <c r="C55" s="170" t="s">
        <v>181</v>
      </c>
      <c r="D55" s="333"/>
      <c r="E55" s="333"/>
      <c r="F55" s="171" t="s">
        <v>11</v>
      </c>
      <c r="G55" s="173">
        <v>0.38055555555555554</v>
      </c>
      <c r="H55" s="196" t="s">
        <v>13</v>
      </c>
      <c r="I55" s="199">
        <f>IF(OR(P55="Disq",P55="Abd"),P55,(L55*1)+(M55*2)+(N55*3)+(O55*5)+P55)</f>
        <v>13</v>
      </c>
      <c r="J55" s="198">
        <f>SUM(K55:O55)</f>
        <v>12</v>
      </c>
      <c r="K55" s="185">
        <v>7</v>
      </c>
      <c r="L55" s="186">
        <v>2</v>
      </c>
      <c r="M55" s="186">
        <v>0</v>
      </c>
      <c r="N55" s="186">
        <v>2</v>
      </c>
      <c r="O55" s="186">
        <v>1</v>
      </c>
      <c r="P55" s="187"/>
      <c r="Q55" s="180"/>
      <c r="R55" s="1">
        <f>IF(G57&gt;$O$2,"HC",0)</f>
        <v>0</v>
      </c>
      <c r="T55" s="336"/>
      <c r="U55">
        <f>SUM(K55:K58)</f>
        <v>17</v>
      </c>
      <c r="V55">
        <f>SUM(L55:L58)</f>
        <v>8</v>
      </c>
      <c r="W55">
        <f>SUM(M55:M58)</f>
        <v>3</v>
      </c>
    </row>
    <row r="56" spans="1:23" ht="14.85" customHeight="1" x14ac:dyDescent="0.2">
      <c r="A56" s="179"/>
      <c r="B56" s="169" t="s">
        <v>18</v>
      </c>
      <c r="C56" s="334" t="s">
        <v>291</v>
      </c>
      <c r="D56" s="334"/>
      <c r="E56" s="334"/>
      <c r="F56" s="175"/>
      <c r="G56" s="194"/>
      <c r="H56" s="172" t="s">
        <v>14</v>
      </c>
      <c r="I56" s="200">
        <f t="shared" ref="I56:I58" si="7">IF(OR(P56="Disq",P56="Abd"),P56,(L56*1)+(M56*2)+(N56*3)+(O56*5)+P56)</f>
        <v>14</v>
      </c>
      <c r="J56" s="170">
        <f>SUM(K56:O56)</f>
        <v>12</v>
      </c>
      <c r="K56" s="188">
        <v>5</v>
      </c>
      <c r="L56" s="189">
        <v>4</v>
      </c>
      <c r="M56" s="189">
        <v>1</v>
      </c>
      <c r="N56" s="189">
        <v>1</v>
      </c>
      <c r="O56" s="189">
        <v>1</v>
      </c>
      <c r="P56" s="190"/>
      <c r="Q56" s="180"/>
      <c r="R56" s="1"/>
      <c r="T56" s="336"/>
    </row>
    <row r="57" spans="1:23" ht="14.85" customHeight="1" x14ac:dyDescent="0.2">
      <c r="A57" s="179"/>
      <c r="B57" s="323">
        <f>VLOOKUP(B54,Attribution_des_points,2,FALSE)</f>
        <v>8</v>
      </c>
      <c r="C57" s="334"/>
      <c r="D57" s="334"/>
      <c r="E57" s="334"/>
      <c r="F57" s="171" t="s">
        <v>12</v>
      </c>
      <c r="G57" s="174">
        <v>0.57500000000000007</v>
      </c>
      <c r="H57" s="172" t="s">
        <v>15</v>
      </c>
      <c r="I57" s="200">
        <f t="shared" si="7"/>
        <v>17</v>
      </c>
      <c r="J57" s="170">
        <f>SUM(K57:O57)</f>
        <v>12</v>
      </c>
      <c r="K57" s="188">
        <v>5</v>
      </c>
      <c r="L57" s="189">
        <v>2</v>
      </c>
      <c r="M57" s="189">
        <v>2</v>
      </c>
      <c r="N57" s="189">
        <v>2</v>
      </c>
      <c r="O57" s="189">
        <v>1</v>
      </c>
      <c r="P57" s="190"/>
      <c r="Q57" s="180"/>
      <c r="T57" s="336"/>
    </row>
    <row r="58" spans="1:23" ht="14.85" customHeight="1" x14ac:dyDescent="0.2">
      <c r="A58" s="179"/>
      <c r="B58" s="325"/>
      <c r="C58" s="335"/>
      <c r="D58" s="335"/>
      <c r="E58" s="335"/>
      <c r="F58" s="172" t="s">
        <v>26</v>
      </c>
      <c r="G58" s="165">
        <f>IF(G57=0,0,G57-G55)</f>
        <v>0.19444444444444453</v>
      </c>
      <c r="H58" s="197" t="s">
        <v>24</v>
      </c>
      <c r="I58" s="201">
        <f t="shared" si="7"/>
        <v>0</v>
      </c>
      <c r="J58" s="170">
        <f>SUM(K58:O58)</f>
        <v>0</v>
      </c>
      <c r="K58" s="191"/>
      <c r="L58" s="192"/>
      <c r="M58" s="192"/>
      <c r="N58" s="192"/>
      <c r="O58" s="192"/>
      <c r="P58" s="193"/>
      <c r="Q58" s="180"/>
      <c r="T58" s="336"/>
    </row>
    <row r="59" spans="1:23" ht="12.75" customHeight="1" x14ac:dyDescent="0.2">
      <c r="A59" s="179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0"/>
      <c r="T59" s="336"/>
    </row>
    <row r="60" spans="1:23" ht="39" customHeight="1" x14ac:dyDescent="0.2">
      <c r="A60" s="179"/>
      <c r="B60" s="161" t="s">
        <v>17</v>
      </c>
      <c r="C60" s="162">
        <v>108</v>
      </c>
      <c r="D60" s="326" t="s">
        <v>226</v>
      </c>
      <c r="E60" s="326"/>
      <c r="F60" s="337" t="s">
        <v>16</v>
      </c>
      <c r="G60" s="344">
        <f>IF(SUM(J62:J65)=0,0,(SUM(L62:L65)*1+SUM(M62:M65)*2+SUM(N62:N65)*3+SUM(O62:O65)*5)/SUM(J62:J65))</f>
        <v>1.2777777777777777</v>
      </c>
      <c r="H60" s="329" t="s">
        <v>9</v>
      </c>
      <c r="I60" s="327" t="s">
        <v>10</v>
      </c>
      <c r="J60" s="346" t="s">
        <v>32</v>
      </c>
      <c r="K60" s="341" t="s">
        <v>31</v>
      </c>
      <c r="L60" s="341"/>
      <c r="M60" s="195">
        <f>R62</f>
        <v>0</v>
      </c>
      <c r="N60" s="342" t="s">
        <v>30</v>
      </c>
      <c r="O60" s="343"/>
      <c r="P60" s="163">
        <f>IF(OR(P62="Disq",P63="Disq",P64="Disq",P65="Disq",R62="HC"),"Disq",IF(OR(P62="Abd",P63="Abd",P64="Abd",P65="Abd"),"Abd",SUM(I62:I65)+M60))</f>
        <v>46</v>
      </c>
      <c r="Q60" s="180"/>
      <c r="T60" s="336">
        <f>P60</f>
        <v>46</v>
      </c>
    </row>
    <row r="61" spans="1:23" ht="14.85" customHeight="1" x14ac:dyDescent="0.2">
      <c r="A61" s="179"/>
      <c r="B61" s="331">
        <v>9</v>
      </c>
      <c r="C61" s="170" t="s">
        <v>229</v>
      </c>
      <c r="D61" s="333" t="s">
        <v>223</v>
      </c>
      <c r="E61" s="333"/>
      <c r="F61" s="338"/>
      <c r="G61" s="345"/>
      <c r="H61" s="330"/>
      <c r="I61" s="328"/>
      <c r="J61" s="347"/>
      <c r="K61" s="164" t="s">
        <v>2</v>
      </c>
      <c r="L61" s="164" t="s">
        <v>3</v>
      </c>
      <c r="M61" s="164" t="s">
        <v>4</v>
      </c>
      <c r="N61" s="164" t="s">
        <v>5</v>
      </c>
      <c r="O61" s="164" t="s">
        <v>6</v>
      </c>
      <c r="P61" s="164" t="s">
        <v>7</v>
      </c>
      <c r="Q61" s="180"/>
      <c r="T61" s="336"/>
    </row>
    <row r="62" spans="1:23" ht="14.85" customHeight="1" x14ac:dyDescent="0.2">
      <c r="A62" s="179"/>
      <c r="B62" s="332"/>
      <c r="C62" s="170" t="s">
        <v>181</v>
      </c>
      <c r="D62" s="333"/>
      <c r="E62" s="333"/>
      <c r="F62" s="171" t="s">
        <v>11</v>
      </c>
      <c r="G62" s="173">
        <v>0.40972222222222227</v>
      </c>
      <c r="H62" s="196" t="s">
        <v>13</v>
      </c>
      <c r="I62" s="199">
        <f>IF(OR(P62="Disq",P62="Abd"),P62,(L62*1)+(M62*2)+(N62*3)+(O62*5)+P62)</f>
        <v>20</v>
      </c>
      <c r="J62" s="198">
        <f>SUM(K62:O62)</f>
        <v>12</v>
      </c>
      <c r="K62" s="185">
        <v>5</v>
      </c>
      <c r="L62" s="186">
        <v>2</v>
      </c>
      <c r="M62" s="186">
        <v>1</v>
      </c>
      <c r="N62" s="186">
        <v>2</v>
      </c>
      <c r="O62" s="186">
        <v>2</v>
      </c>
      <c r="P62" s="187"/>
      <c r="Q62" s="180"/>
      <c r="R62" s="1">
        <f>IF(G64&gt;$O$2,"HC",0)</f>
        <v>0</v>
      </c>
      <c r="T62" s="336"/>
      <c r="U62">
        <f>SUM(K62:K65)</f>
        <v>18</v>
      </c>
      <c r="V62">
        <f>SUM(L62:L65)</f>
        <v>7</v>
      </c>
      <c r="W62">
        <f>SUM(M62:M65)</f>
        <v>4</v>
      </c>
    </row>
    <row r="63" spans="1:23" ht="14.85" customHeight="1" x14ac:dyDescent="0.2">
      <c r="A63" s="179"/>
      <c r="B63" s="169" t="s">
        <v>18</v>
      </c>
      <c r="C63" s="334" t="s">
        <v>138</v>
      </c>
      <c r="D63" s="334"/>
      <c r="E63" s="334"/>
      <c r="F63" s="175"/>
      <c r="G63" s="194"/>
      <c r="H63" s="172" t="s">
        <v>14</v>
      </c>
      <c r="I63" s="200">
        <f t="shared" ref="I63:I65" si="8">IF(OR(P63="Disq",P63="Abd"),P63,(L63*1)+(M63*2)+(N63*3)+(O63*5)+P63)</f>
        <v>15</v>
      </c>
      <c r="J63" s="170">
        <f>SUM(K63:O63)</f>
        <v>12</v>
      </c>
      <c r="K63" s="188">
        <v>7</v>
      </c>
      <c r="L63" s="189">
        <v>1</v>
      </c>
      <c r="M63" s="189">
        <v>2</v>
      </c>
      <c r="N63" s="189">
        <v>0</v>
      </c>
      <c r="O63" s="189">
        <v>2</v>
      </c>
      <c r="P63" s="190"/>
      <c r="Q63" s="180"/>
      <c r="R63" s="1"/>
      <c r="T63" s="336"/>
    </row>
    <row r="64" spans="1:23" ht="14.85" customHeight="1" x14ac:dyDescent="0.2">
      <c r="A64" s="179"/>
      <c r="B64" s="323">
        <f>VLOOKUP(B61,Attribution_des_points,2,FALSE)</f>
        <v>7</v>
      </c>
      <c r="C64" s="334"/>
      <c r="D64" s="334"/>
      <c r="E64" s="334"/>
      <c r="F64" s="171" t="s">
        <v>12</v>
      </c>
      <c r="G64" s="174">
        <v>0.70486111111111116</v>
      </c>
      <c r="H64" s="172" t="s">
        <v>15</v>
      </c>
      <c r="I64" s="200">
        <f t="shared" si="8"/>
        <v>11</v>
      </c>
      <c r="J64" s="170">
        <f>SUM(K64:O64)</f>
        <v>12</v>
      </c>
      <c r="K64" s="188">
        <v>6</v>
      </c>
      <c r="L64" s="189">
        <v>4</v>
      </c>
      <c r="M64" s="189">
        <v>1</v>
      </c>
      <c r="N64" s="189">
        <v>0</v>
      </c>
      <c r="O64" s="189">
        <v>1</v>
      </c>
      <c r="P64" s="190"/>
      <c r="Q64" s="180"/>
      <c r="T64" s="336"/>
    </row>
    <row r="65" spans="1:23" ht="14.85" customHeight="1" x14ac:dyDescent="0.2">
      <c r="A65" s="179"/>
      <c r="B65" s="325"/>
      <c r="C65" s="335"/>
      <c r="D65" s="335"/>
      <c r="E65" s="335"/>
      <c r="F65" s="172" t="s">
        <v>26</v>
      </c>
      <c r="G65" s="165">
        <f>IF(G64=0,0,G64-G62)</f>
        <v>0.2951388888888889</v>
      </c>
      <c r="H65" s="197" t="s">
        <v>24</v>
      </c>
      <c r="I65" s="201">
        <f t="shared" si="8"/>
        <v>0</v>
      </c>
      <c r="J65" s="170">
        <f>SUM(K65:O65)</f>
        <v>0</v>
      </c>
      <c r="K65" s="191"/>
      <c r="L65" s="192"/>
      <c r="M65" s="192"/>
      <c r="N65" s="192"/>
      <c r="O65" s="192"/>
      <c r="P65" s="193"/>
      <c r="Q65" s="180"/>
      <c r="T65" s="336"/>
    </row>
    <row r="66" spans="1:23" ht="12.75" customHeight="1" x14ac:dyDescent="0.2">
      <c r="A66" s="179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0"/>
      <c r="T66" s="336"/>
    </row>
    <row r="67" spans="1:23" ht="39" customHeight="1" x14ac:dyDescent="0.2">
      <c r="A67" s="179"/>
      <c r="B67" s="161" t="s">
        <v>17</v>
      </c>
      <c r="C67" s="162">
        <v>116</v>
      </c>
      <c r="D67" s="326" t="s">
        <v>343</v>
      </c>
      <c r="E67" s="326"/>
      <c r="F67" s="337" t="s">
        <v>16</v>
      </c>
      <c r="G67" s="344">
        <f>IF(SUM(J69:J72)=0,0,(SUM(L69:L72)*1+SUM(M69:M72)*2+SUM(N69:N72)*3+SUM(O69:O72)*5)/SUM(J69:J72))</f>
        <v>1.6388888888888888</v>
      </c>
      <c r="H67" s="329" t="s">
        <v>9</v>
      </c>
      <c r="I67" s="327" t="s">
        <v>10</v>
      </c>
      <c r="J67" s="346" t="s">
        <v>32</v>
      </c>
      <c r="K67" s="341" t="s">
        <v>31</v>
      </c>
      <c r="L67" s="341"/>
      <c r="M67" s="195">
        <f>R69</f>
        <v>0</v>
      </c>
      <c r="N67" s="342" t="s">
        <v>30</v>
      </c>
      <c r="O67" s="343"/>
      <c r="P67" s="163">
        <f>IF(OR(P69="Disq",P70="Disq",P71="Disq",P72="Disq",R69="HC"),"Disq",IF(OR(P69="Abd",P70="Abd",P71="Abd",P72="Abd"),"Abd",SUM(I69:I72)+M67))</f>
        <v>59</v>
      </c>
      <c r="Q67" s="180"/>
      <c r="T67" s="336">
        <f>P67</f>
        <v>59</v>
      </c>
    </row>
    <row r="68" spans="1:23" ht="14.85" customHeight="1" x14ac:dyDescent="0.2">
      <c r="A68" s="179"/>
      <c r="B68" s="331">
        <v>10</v>
      </c>
      <c r="C68" s="170" t="s">
        <v>378</v>
      </c>
      <c r="D68" s="333" t="s">
        <v>344</v>
      </c>
      <c r="E68" s="333"/>
      <c r="F68" s="338"/>
      <c r="G68" s="345"/>
      <c r="H68" s="330"/>
      <c r="I68" s="328"/>
      <c r="J68" s="347"/>
      <c r="K68" s="164" t="s">
        <v>2</v>
      </c>
      <c r="L68" s="164" t="s">
        <v>3</v>
      </c>
      <c r="M68" s="164" t="s">
        <v>4</v>
      </c>
      <c r="N68" s="164" t="s">
        <v>5</v>
      </c>
      <c r="O68" s="164" t="s">
        <v>6</v>
      </c>
      <c r="P68" s="164" t="s">
        <v>7</v>
      </c>
      <c r="Q68" s="180"/>
      <c r="T68" s="336"/>
    </row>
    <row r="69" spans="1:23" ht="14.85" customHeight="1" x14ac:dyDescent="0.2">
      <c r="A69" s="179"/>
      <c r="B69" s="332"/>
      <c r="C69" s="170" t="s">
        <v>181</v>
      </c>
      <c r="D69" s="333"/>
      <c r="E69" s="333"/>
      <c r="F69" s="171" t="s">
        <v>11</v>
      </c>
      <c r="G69" s="173">
        <v>0.40138888888888885</v>
      </c>
      <c r="H69" s="196" t="s">
        <v>13</v>
      </c>
      <c r="I69" s="199">
        <f>IF(OR(P69="Disq",P69="Abd"),P69,(L69*1)+(M69*2)+(N69*3)+(O69*5)+P69)</f>
        <v>25</v>
      </c>
      <c r="J69" s="198">
        <f>SUM(K69:O69)</f>
        <v>12</v>
      </c>
      <c r="K69" s="185">
        <v>3</v>
      </c>
      <c r="L69" s="186">
        <v>1</v>
      </c>
      <c r="M69" s="186">
        <v>2</v>
      </c>
      <c r="N69" s="186">
        <v>5</v>
      </c>
      <c r="O69" s="186">
        <v>1</v>
      </c>
      <c r="P69" s="187"/>
      <c r="Q69" s="180"/>
      <c r="R69" s="1">
        <f>IF(G71&gt;$O$2,"HC",0)</f>
        <v>0</v>
      </c>
      <c r="T69" s="336"/>
      <c r="U69">
        <f>SUM(K69:K72)</f>
        <v>9</v>
      </c>
      <c r="V69">
        <f>SUM(L69:L72)</f>
        <v>11</v>
      </c>
      <c r="W69">
        <f>SUM(M69:M72)</f>
        <v>4</v>
      </c>
    </row>
    <row r="70" spans="1:23" ht="14.85" customHeight="1" x14ac:dyDescent="0.2">
      <c r="A70" s="179"/>
      <c r="B70" s="169" t="s">
        <v>18</v>
      </c>
      <c r="C70" s="334" t="s">
        <v>291</v>
      </c>
      <c r="D70" s="334"/>
      <c r="E70" s="334"/>
      <c r="F70" s="175"/>
      <c r="G70" s="194"/>
      <c r="H70" s="172" t="s">
        <v>14</v>
      </c>
      <c r="I70" s="200">
        <f t="shared" ref="I70:I72" si="9">IF(OR(P70="Disq",P70="Abd"),P70,(L70*1)+(M70*2)+(N70*3)+(O70*5)+P70)</f>
        <v>24</v>
      </c>
      <c r="J70" s="170">
        <f>SUM(K70:O70)</f>
        <v>12</v>
      </c>
      <c r="K70" s="188">
        <v>2</v>
      </c>
      <c r="L70" s="189">
        <v>3</v>
      </c>
      <c r="M70" s="189">
        <v>2</v>
      </c>
      <c r="N70" s="189">
        <v>4</v>
      </c>
      <c r="O70" s="189">
        <v>1</v>
      </c>
      <c r="P70" s="190"/>
      <c r="Q70" s="180"/>
      <c r="R70" s="1"/>
      <c r="T70" s="336"/>
    </row>
    <row r="71" spans="1:23" ht="14.85" customHeight="1" x14ac:dyDescent="0.2">
      <c r="A71" s="179"/>
      <c r="B71" s="323">
        <f>VLOOKUP(B68,Attribution_des_points,2,FALSE)</f>
        <v>6</v>
      </c>
      <c r="C71" s="334"/>
      <c r="D71" s="334"/>
      <c r="E71" s="334"/>
      <c r="F71" s="171" t="s">
        <v>12</v>
      </c>
      <c r="G71" s="174">
        <v>0.66319444444444442</v>
      </c>
      <c r="H71" s="172" t="s">
        <v>15</v>
      </c>
      <c r="I71" s="200">
        <f t="shared" si="9"/>
        <v>10</v>
      </c>
      <c r="J71" s="170">
        <f>SUM(K71:O71)</f>
        <v>12</v>
      </c>
      <c r="K71" s="188">
        <v>4</v>
      </c>
      <c r="L71" s="189">
        <v>7</v>
      </c>
      <c r="M71" s="189">
        <v>0</v>
      </c>
      <c r="N71" s="189">
        <v>1</v>
      </c>
      <c r="O71" s="189">
        <v>0</v>
      </c>
      <c r="P71" s="190"/>
      <c r="Q71" s="180"/>
      <c r="T71" s="336"/>
    </row>
    <row r="72" spans="1:23" ht="14.85" customHeight="1" x14ac:dyDescent="0.2">
      <c r="A72" s="179"/>
      <c r="B72" s="325"/>
      <c r="C72" s="335"/>
      <c r="D72" s="335"/>
      <c r="E72" s="335"/>
      <c r="F72" s="172" t="s">
        <v>26</v>
      </c>
      <c r="G72" s="165">
        <f>IF(G71=0,0,G71-G69)</f>
        <v>0.26180555555555557</v>
      </c>
      <c r="H72" s="197" t="s">
        <v>24</v>
      </c>
      <c r="I72" s="201">
        <f t="shared" si="9"/>
        <v>0</v>
      </c>
      <c r="J72" s="170">
        <f>SUM(K72:O72)</f>
        <v>0</v>
      </c>
      <c r="K72" s="191"/>
      <c r="L72" s="192"/>
      <c r="M72" s="192"/>
      <c r="N72" s="192"/>
      <c r="O72" s="192"/>
      <c r="P72" s="193"/>
      <c r="Q72" s="180"/>
      <c r="T72" s="336"/>
    </row>
    <row r="73" spans="1:23" ht="12.75" customHeight="1" x14ac:dyDescent="0.2">
      <c r="A73" s="179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0"/>
      <c r="T73" s="336"/>
    </row>
    <row r="74" spans="1:23" ht="39" customHeight="1" x14ac:dyDescent="0.2">
      <c r="A74" s="179"/>
      <c r="B74" s="161" t="s">
        <v>17</v>
      </c>
      <c r="C74" s="162">
        <v>105</v>
      </c>
      <c r="D74" s="326" t="s">
        <v>232</v>
      </c>
      <c r="E74" s="326"/>
      <c r="F74" s="337" t="s">
        <v>16</v>
      </c>
      <c r="G74" s="344">
        <f>IF(SUM(J76:J79)=0,0,(SUM(L76:L79)*1+SUM(M76:M79)*2+SUM(N76:N79)*3+SUM(O76:O79)*5)/SUM(J76:J79))</f>
        <v>1.6944444444444444</v>
      </c>
      <c r="H74" s="329" t="s">
        <v>9</v>
      </c>
      <c r="I74" s="327" t="s">
        <v>10</v>
      </c>
      <c r="J74" s="346" t="s">
        <v>32</v>
      </c>
      <c r="K74" s="341" t="s">
        <v>31</v>
      </c>
      <c r="L74" s="341"/>
      <c r="M74" s="195">
        <f>R76</f>
        <v>0</v>
      </c>
      <c r="N74" s="342" t="s">
        <v>30</v>
      </c>
      <c r="O74" s="343"/>
      <c r="P74" s="163">
        <f>IF(OR(P76="Disq",P77="Disq",P78="Disq",P79="Disq",R76="HC"),"Disq",IF(OR(P76="Abd",P77="Abd",P78="Abd",P79="Abd"),"Abd",SUM(I76:I79)+M74))</f>
        <v>61</v>
      </c>
      <c r="Q74" s="180"/>
      <c r="T74" s="336">
        <f>P74</f>
        <v>61</v>
      </c>
    </row>
    <row r="75" spans="1:23" ht="14.85" customHeight="1" x14ac:dyDescent="0.2">
      <c r="A75" s="179"/>
      <c r="B75" s="331">
        <v>11</v>
      </c>
      <c r="C75" s="170" t="s">
        <v>234</v>
      </c>
      <c r="D75" s="333" t="s">
        <v>233</v>
      </c>
      <c r="E75" s="333"/>
      <c r="F75" s="338"/>
      <c r="G75" s="345"/>
      <c r="H75" s="330"/>
      <c r="I75" s="328"/>
      <c r="J75" s="347"/>
      <c r="K75" s="164" t="s">
        <v>2</v>
      </c>
      <c r="L75" s="164" t="s">
        <v>3</v>
      </c>
      <c r="M75" s="164" t="s">
        <v>4</v>
      </c>
      <c r="N75" s="164" t="s">
        <v>5</v>
      </c>
      <c r="O75" s="164" t="s">
        <v>6</v>
      </c>
      <c r="P75" s="164" t="s">
        <v>7</v>
      </c>
      <c r="Q75" s="180"/>
      <c r="T75" s="336"/>
    </row>
    <row r="76" spans="1:23" ht="14.85" customHeight="1" x14ac:dyDescent="0.2">
      <c r="A76" s="179"/>
      <c r="B76" s="332"/>
      <c r="C76" s="170" t="s">
        <v>181</v>
      </c>
      <c r="D76" s="333"/>
      <c r="E76" s="333"/>
      <c r="F76" s="171" t="s">
        <v>11</v>
      </c>
      <c r="G76" s="173">
        <v>0.39861111111111108</v>
      </c>
      <c r="H76" s="196" t="s">
        <v>13</v>
      </c>
      <c r="I76" s="199">
        <f>IF(OR(P76="Disq",P76="Abd"),P76,(L76*1)+(M76*2)+(N76*3)+(O76*5)+P76)</f>
        <v>27</v>
      </c>
      <c r="J76" s="198">
        <f>SUM(K76:O76)</f>
        <v>12</v>
      </c>
      <c r="K76" s="185">
        <v>3</v>
      </c>
      <c r="L76" s="186">
        <v>2</v>
      </c>
      <c r="M76" s="186">
        <v>0</v>
      </c>
      <c r="N76" s="186">
        <v>5</v>
      </c>
      <c r="O76" s="186">
        <v>2</v>
      </c>
      <c r="P76" s="187"/>
      <c r="Q76" s="180"/>
      <c r="R76" s="1">
        <f>IF(G78&gt;$O$2,"HC",0)</f>
        <v>0</v>
      </c>
      <c r="T76" s="336"/>
      <c r="U76">
        <f>SUM(K76:K79)</f>
        <v>11</v>
      </c>
      <c r="V76">
        <f>SUM(L76:L79)</f>
        <v>8</v>
      </c>
      <c r="W76">
        <f>SUM(M76:M79)</f>
        <v>4</v>
      </c>
    </row>
    <row r="77" spans="1:23" ht="14.85" customHeight="1" x14ac:dyDescent="0.2">
      <c r="A77" s="179"/>
      <c r="B77" s="169" t="s">
        <v>18</v>
      </c>
      <c r="C77" s="334" t="s">
        <v>41</v>
      </c>
      <c r="D77" s="334"/>
      <c r="E77" s="334"/>
      <c r="F77" s="175"/>
      <c r="G77" s="194"/>
      <c r="H77" s="172" t="s">
        <v>14</v>
      </c>
      <c r="I77" s="200">
        <f t="shared" ref="I77:I79" si="10">IF(OR(P77="Disq",P77="Abd"),P77,(L77*1)+(M77*2)+(N77*3)+(O77*5)+P77)</f>
        <v>19</v>
      </c>
      <c r="J77" s="170">
        <f>SUM(K77:O77)</f>
        <v>12</v>
      </c>
      <c r="K77" s="188">
        <v>4</v>
      </c>
      <c r="L77" s="189">
        <v>3</v>
      </c>
      <c r="M77" s="189">
        <v>1</v>
      </c>
      <c r="N77" s="189">
        <v>3</v>
      </c>
      <c r="O77" s="189">
        <v>1</v>
      </c>
      <c r="P77" s="190"/>
      <c r="Q77" s="180"/>
      <c r="R77" s="1"/>
      <c r="T77" s="336"/>
    </row>
    <row r="78" spans="1:23" ht="14.85" customHeight="1" x14ac:dyDescent="0.2">
      <c r="A78" s="179"/>
      <c r="B78" s="323">
        <f>VLOOKUP(B75,Attribution_des_points,2,FALSE)</f>
        <v>5</v>
      </c>
      <c r="C78" s="334"/>
      <c r="D78" s="334"/>
      <c r="E78" s="334"/>
      <c r="F78" s="171" t="s">
        <v>12</v>
      </c>
      <c r="G78" s="174">
        <v>0.66249999999999998</v>
      </c>
      <c r="H78" s="172" t="s">
        <v>15</v>
      </c>
      <c r="I78" s="200">
        <f t="shared" si="10"/>
        <v>15</v>
      </c>
      <c r="J78" s="170">
        <f>SUM(K78:O78)</f>
        <v>12</v>
      </c>
      <c r="K78" s="188">
        <v>4</v>
      </c>
      <c r="L78" s="189">
        <v>3</v>
      </c>
      <c r="M78" s="189">
        <v>3</v>
      </c>
      <c r="N78" s="189">
        <v>2</v>
      </c>
      <c r="O78" s="189">
        <v>0</v>
      </c>
      <c r="P78" s="190"/>
      <c r="Q78" s="180"/>
      <c r="T78" s="336"/>
    </row>
    <row r="79" spans="1:23" ht="14.85" customHeight="1" x14ac:dyDescent="0.2">
      <c r="A79" s="179"/>
      <c r="B79" s="325"/>
      <c r="C79" s="335"/>
      <c r="D79" s="335"/>
      <c r="E79" s="335"/>
      <c r="F79" s="172" t="s">
        <v>26</v>
      </c>
      <c r="G79" s="165">
        <f>IF(G78=0,0,G78-G76)</f>
        <v>0.2638888888888889</v>
      </c>
      <c r="H79" s="197" t="s">
        <v>24</v>
      </c>
      <c r="I79" s="201">
        <f t="shared" si="10"/>
        <v>0</v>
      </c>
      <c r="J79" s="170">
        <f>SUM(K79:O79)</f>
        <v>0</v>
      </c>
      <c r="K79" s="191"/>
      <c r="L79" s="192"/>
      <c r="M79" s="192"/>
      <c r="N79" s="192"/>
      <c r="O79" s="192"/>
      <c r="P79" s="193"/>
      <c r="Q79" s="180"/>
      <c r="T79" s="336"/>
    </row>
    <row r="80" spans="1:23" ht="12.75" customHeight="1" x14ac:dyDescent="0.2">
      <c r="A80" s="179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0"/>
      <c r="T80" s="336"/>
    </row>
    <row r="81" spans="1:23" ht="39" customHeight="1" x14ac:dyDescent="0.2">
      <c r="A81" s="179"/>
      <c r="B81" s="161" t="s">
        <v>17</v>
      </c>
      <c r="C81" s="162">
        <v>101</v>
      </c>
      <c r="D81" s="326" t="s">
        <v>211</v>
      </c>
      <c r="E81" s="326"/>
      <c r="F81" s="337" t="s">
        <v>16</v>
      </c>
      <c r="G81" s="344">
        <f>IF(SUM(J83:J86)=0,0,(SUM(L83:L86)*1+SUM(M83:M86)*2+SUM(N83:N86)*3+SUM(O83:O86)*5)/SUM(J83:J86))</f>
        <v>2</v>
      </c>
      <c r="H81" s="329" t="s">
        <v>9</v>
      </c>
      <c r="I81" s="327" t="s">
        <v>10</v>
      </c>
      <c r="J81" s="346" t="s">
        <v>32</v>
      </c>
      <c r="K81" s="341" t="s">
        <v>31</v>
      </c>
      <c r="L81" s="341"/>
      <c r="M81" s="195">
        <f>R83</f>
        <v>0</v>
      </c>
      <c r="N81" s="342" t="s">
        <v>30</v>
      </c>
      <c r="O81" s="343"/>
      <c r="P81" s="163">
        <f>IF(OR(P83="Disq",P84="Disq",P85="Disq",P86="Disq",R83="HC"),"Disq",IF(OR(P83="Abd",P84="Abd",P85="Abd",P86="Abd"),"Abd",SUM(I83:I86)+M81))</f>
        <v>72</v>
      </c>
      <c r="Q81" s="180"/>
      <c r="T81" s="336">
        <f>P81</f>
        <v>72</v>
      </c>
    </row>
    <row r="82" spans="1:23" ht="14.85" customHeight="1" x14ac:dyDescent="0.2">
      <c r="A82" s="179"/>
      <c r="B82" s="331">
        <v>12</v>
      </c>
      <c r="C82" s="170" t="s">
        <v>213</v>
      </c>
      <c r="D82" s="333" t="s">
        <v>212</v>
      </c>
      <c r="E82" s="333"/>
      <c r="F82" s="338"/>
      <c r="G82" s="345"/>
      <c r="H82" s="330"/>
      <c r="I82" s="328"/>
      <c r="J82" s="347"/>
      <c r="K82" s="164" t="s">
        <v>2</v>
      </c>
      <c r="L82" s="164" t="s">
        <v>3</v>
      </c>
      <c r="M82" s="164" t="s">
        <v>4</v>
      </c>
      <c r="N82" s="164" t="s">
        <v>5</v>
      </c>
      <c r="O82" s="164" t="s">
        <v>6</v>
      </c>
      <c r="P82" s="164" t="s">
        <v>7</v>
      </c>
      <c r="Q82" s="180"/>
      <c r="T82" s="336"/>
    </row>
    <row r="83" spans="1:23" ht="14.85" customHeight="1" x14ac:dyDescent="0.2">
      <c r="A83" s="179"/>
      <c r="B83" s="332"/>
      <c r="C83" s="170" t="s">
        <v>181</v>
      </c>
      <c r="D83" s="333"/>
      <c r="E83" s="333"/>
      <c r="F83" s="171" t="s">
        <v>11</v>
      </c>
      <c r="G83" s="173">
        <v>0.41111111111111115</v>
      </c>
      <c r="H83" s="196" t="s">
        <v>13</v>
      </c>
      <c r="I83" s="199">
        <f>IF(OR(P83="Disq",P83="Abd"),P83,(L83*1)+(M83*2)+(N83*3)+(O83*5)+P83)</f>
        <v>34</v>
      </c>
      <c r="J83" s="198">
        <f>SUM(K83:O83)</f>
        <v>12</v>
      </c>
      <c r="K83" s="185">
        <v>1</v>
      </c>
      <c r="L83" s="186">
        <v>2</v>
      </c>
      <c r="M83" s="186">
        <v>1</v>
      </c>
      <c r="N83" s="186">
        <v>5</v>
      </c>
      <c r="O83" s="186">
        <v>3</v>
      </c>
      <c r="P83" s="187"/>
      <c r="Q83" s="180"/>
      <c r="R83" s="1">
        <f>IF(G85&gt;$O$2,"HC",0)</f>
        <v>0</v>
      </c>
      <c r="T83" s="336"/>
      <c r="U83">
        <f>SUM(K83:K86)</f>
        <v>6</v>
      </c>
      <c r="V83">
        <f>SUM(L83:L86)</f>
        <v>10</v>
      </c>
      <c r="W83">
        <f>SUM(M83:M86)</f>
        <v>4</v>
      </c>
    </row>
    <row r="84" spans="1:23" ht="14.85" customHeight="1" x14ac:dyDescent="0.2">
      <c r="A84" s="179"/>
      <c r="B84" s="169" t="s">
        <v>18</v>
      </c>
      <c r="C84" s="334" t="s">
        <v>139</v>
      </c>
      <c r="D84" s="334"/>
      <c r="E84" s="334"/>
      <c r="F84" s="175"/>
      <c r="G84" s="194"/>
      <c r="H84" s="172" t="s">
        <v>14</v>
      </c>
      <c r="I84" s="200">
        <f t="shared" ref="I84:I86" si="11">IF(OR(P84="Disq",P84="Abd"),P84,(L84*1)+(M84*2)+(N84*3)+(O84*5)+P84)</f>
        <v>20</v>
      </c>
      <c r="J84" s="170">
        <f>SUM(K84:O84)</f>
        <v>12</v>
      </c>
      <c r="K84" s="188">
        <v>2</v>
      </c>
      <c r="L84" s="189">
        <v>4</v>
      </c>
      <c r="M84" s="189">
        <v>2</v>
      </c>
      <c r="N84" s="189">
        <v>4</v>
      </c>
      <c r="O84" s="189">
        <v>0</v>
      </c>
      <c r="P84" s="190"/>
      <c r="Q84" s="180"/>
      <c r="R84" s="1"/>
      <c r="T84" s="336"/>
    </row>
    <row r="85" spans="1:23" ht="14.85" customHeight="1" x14ac:dyDescent="0.2">
      <c r="A85" s="179"/>
      <c r="B85" s="323">
        <f>VLOOKUP(B82,Attribution_des_points,2,FALSE)</f>
        <v>4</v>
      </c>
      <c r="C85" s="334"/>
      <c r="D85" s="334"/>
      <c r="E85" s="334"/>
      <c r="F85" s="171" t="s">
        <v>12</v>
      </c>
      <c r="G85" s="174">
        <v>0.70277777777777783</v>
      </c>
      <c r="H85" s="172" t="s">
        <v>15</v>
      </c>
      <c r="I85" s="200">
        <f t="shared" si="11"/>
        <v>18</v>
      </c>
      <c r="J85" s="170">
        <f>SUM(K85:O85)</f>
        <v>12</v>
      </c>
      <c r="K85" s="188">
        <v>3</v>
      </c>
      <c r="L85" s="189">
        <v>4</v>
      </c>
      <c r="M85" s="189">
        <v>1</v>
      </c>
      <c r="N85" s="189">
        <v>4</v>
      </c>
      <c r="O85" s="189">
        <v>0</v>
      </c>
      <c r="P85" s="190"/>
      <c r="Q85" s="180"/>
      <c r="T85" s="336"/>
    </row>
    <row r="86" spans="1:23" ht="14.85" customHeight="1" x14ac:dyDescent="0.2">
      <c r="A86" s="179"/>
      <c r="B86" s="325"/>
      <c r="C86" s="335"/>
      <c r="D86" s="335"/>
      <c r="E86" s="335"/>
      <c r="F86" s="172" t="s">
        <v>26</v>
      </c>
      <c r="G86" s="165">
        <f>IF(G85=0,0,G85-G83)</f>
        <v>0.29166666666666669</v>
      </c>
      <c r="H86" s="197" t="s">
        <v>24</v>
      </c>
      <c r="I86" s="201">
        <f t="shared" si="11"/>
        <v>0</v>
      </c>
      <c r="J86" s="170">
        <f>SUM(K86:O86)</f>
        <v>0</v>
      </c>
      <c r="K86" s="191"/>
      <c r="L86" s="192"/>
      <c r="M86" s="192"/>
      <c r="N86" s="192"/>
      <c r="O86" s="192"/>
      <c r="P86" s="193"/>
      <c r="Q86" s="180"/>
      <c r="T86" s="336"/>
    </row>
    <row r="87" spans="1:23" ht="12.75" customHeight="1" x14ac:dyDescent="0.2">
      <c r="A87" s="179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0"/>
      <c r="T87" s="336"/>
    </row>
    <row r="88" spans="1:23" ht="39" customHeight="1" x14ac:dyDescent="0.2">
      <c r="A88" s="179"/>
      <c r="B88" s="161" t="s">
        <v>17</v>
      </c>
      <c r="C88" s="162">
        <v>107</v>
      </c>
      <c r="D88" s="326" t="s">
        <v>315</v>
      </c>
      <c r="E88" s="326"/>
      <c r="F88" s="337" t="s">
        <v>16</v>
      </c>
      <c r="G88" s="344">
        <f>IF(SUM(J90:J93)=0,0,(SUM(L90:L93)*1+SUM(M90:M93)*2+SUM(N90:N93)*3+SUM(O90:O93)*5)/SUM(J90:J93))</f>
        <v>2.0277777777777777</v>
      </c>
      <c r="H88" s="329" t="s">
        <v>9</v>
      </c>
      <c r="I88" s="327" t="s">
        <v>10</v>
      </c>
      <c r="J88" s="346" t="s">
        <v>32</v>
      </c>
      <c r="K88" s="341" t="s">
        <v>31</v>
      </c>
      <c r="L88" s="341"/>
      <c r="M88" s="195">
        <f>R90</f>
        <v>0</v>
      </c>
      <c r="N88" s="342" t="s">
        <v>30</v>
      </c>
      <c r="O88" s="343"/>
      <c r="P88" s="163">
        <f>IF(OR(P90="Disq",P91="Disq",P92="Disq",P93="Disq",R90="HC"),"Disq",IF(OR(P90="Abd",P91="Abd",P92="Abd",P93="Abd"),"Abd",SUM(I90:I93)+M88))</f>
        <v>73</v>
      </c>
      <c r="Q88" s="180"/>
      <c r="T88" s="336">
        <f>P88</f>
        <v>73</v>
      </c>
    </row>
    <row r="89" spans="1:23" ht="14.85" customHeight="1" x14ac:dyDescent="0.2">
      <c r="A89" s="179"/>
      <c r="B89" s="331">
        <v>13</v>
      </c>
      <c r="C89" s="170" t="s">
        <v>317</v>
      </c>
      <c r="D89" s="333" t="s">
        <v>316</v>
      </c>
      <c r="E89" s="333"/>
      <c r="F89" s="338"/>
      <c r="G89" s="345"/>
      <c r="H89" s="330"/>
      <c r="I89" s="328"/>
      <c r="J89" s="347"/>
      <c r="K89" s="164" t="s">
        <v>2</v>
      </c>
      <c r="L89" s="164" t="s">
        <v>3</v>
      </c>
      <c r="M89" s="164" t="s">
        <v>4</v>
      </c>
      <c r="N89" s="164" t="s">
        <v>5</v>
      </c>
      <c r="O89" s="164" t="s">
        <v>6</v>
      </c>
      <c r="P89" s="164" t="s">
        <v>7</v>
      </c>
      <c r="Q89" s="180"/>
      <c r="T89" s="336"/>
    </row>
    <row r="90" spans="1:23" ht="14.85" customHeight="1" x14ac:dyDescent="0.2">
      <c r="A90" s="179"/>
      <c r="B90" s="332"/>
      <c r="C90" s="170" t="s">
        <v>181</v>
      </c>
      <c r="D90" s="333"/>
      <c r="E90" s="333"/>
      <c r="F90" s="171" t="s">
        <v>11</v>
      </c>
      <c r="G90" s="173">
        <v>0.38819444444444445</v>
      </c>
      <c r="H90" s="196" t="s">
        <v>13</v>
      </c>
      <c r="I90" s="199">
        <f>IF(OR(P90="Disq",P90="Abd"),P90,(L90*1)+(M90*2)+(N90*3)+(O90*5)+P90)</f>
        <v>34</v>
      </c>
      <c r="J90" s="198">
        <f>SUM(K90:O90)</f>
        <v>12</v>
      </c>
      <c r="K90" s="185">
        <v>2</v>
      </c>
      <c r="L90" s="186">
        <v>1</v>
      </c>
      <c r="M90" s="186">
        <v>0</v>
      </c>
      <c r="N90" s="186">
        <v>6</v>
      </c>
      <c r="O90" s="186">
        <v>3</v>
      </c>
      <c r="P90" s="187"/>
      <c r="Q90" s="180"/>
      <c r="R90" s="1">
        <f>IF(G92&gt;$O$2,"HC",0)</f>
        <v>0</v>
      </c>
      <c r="T90" s="336"/>
      <c r="U90">
        <f>SUM(K90:K93)</f>
        <v>9</v>
      </c>
      <c r="V90">
        <f>SUM(L90:L93)</f>
        <v>8</v>
      </c>
      <c r="W90">
        <f>SUM(M90:M93)</f>
        <v>2</v>
      </c>
    </row>
    <row r="91" spans="1:23" ht="14.85" customHeight="1" x14ac:dyDescent="0.2">
      <c r="A91" s="179"/>
      <c r="B91" s="169" t="s">
        <v>18</v>
      </c>
      <c r="C91" s="334" t="s">
        <v>138</v>
      </c>
      <c r="D91" s="334"/>
      <c r="E91" s="334"/>
      <c r="F91" s="175"/>
      <c r="G91" s="194"/>
      <c r="H91" s="172" t="s">
        <v>14</v>
      </c>
      <c r="I91" s="200">
        <f t="shared" ref="I91:I93" si="12">IF(OR(P91="Disq",P91="Abd"),P91,(L91*1)+(M91*2)+(N91*3)+(O91*5)+P91)</f>
        <v>14</v>
      </c>
      <c r="J91" s="170">
        <f>SUM(K91:O91)</f>
        <v>12</v>
      </c>
      <c r="K91" s="188">
        <v>5</v>
      </c>
      <c r="L91" s="189">
        <v>3</v>
      </c>
      <c r="M91" s="189">
        <v>1</v>
      </c>
      <c r="N91" s="189">
        <v>3</v>
      </c>
      <c r="O91" s="189">
        <v>0</v>
      </c>
      <c r="P91" s="190"/>
      <c r="Q91" s="180"/>
      <c r="R91" s="1"/>
      <c r="T91" s="336"/>
    </row>
    <row r="92" spans="1:23" ht="14.85" customHeight="1" x14ac:dyDescent="0.2">
      <c r="A92" s="179"/>
      <c r="B92" s="323">
        <f>VLOOKUP(B89,Attribution_des_points,2,FALSE)</f>
        <v>3</v>
      </c>
      <c r="C92" s="334"/>
      <c r="D92" s="334"/>
      <c r="E92" s="334"/>
      <c r="F92" s="171" t="s">
        <v>12</v>
      </c>
      <c r="G92" s="174">
        <v>0.65625</v>
      </c>
      <c r="H92" s="172" t="s">
        <v>15</v>
      </c>
      <c r="I92" s="200">
        <f t="shared" si="12"/>
        <v>25</v>
      </c>
      <c r="J92" s="170">
        <f>SUM(K92:O92)</f>
        <v>12</v>
      </c>
      <c r="K92" s="188">
        <v>2</v>
      </c>
      <c r="L92" s="189">
        <v>4</v>
      </c>
      <c r="M92" s="189">
        <v>1</v>
      </c>
      <c r="N92" s="189">
        <v>3</v>
      </c>
      <c r="O92" s="189">
        <v>2</v>
      </c>
      <c r="P92" s="190"/>
      <c r="Q92" s="180"/>
      <c r="T92" s="336"/>
    </row>
    <row r="93" spans="1:23" ht="14.85" customHeight="1" x14ac:dyDescent="0.2">
      <c r="A93" s="179"/>
      <c r="B93" s="325"/>
      <c r="C93" s="335"/>
      <c r="D93" s="335"/>
      <c r="E93" s="335"/>
      <c r="F93" s="172" t="s">
        <v>26</v>
      </c>
      <c r="G93" s="165">
        <f>IF(G92=0,0,G92-G90)</f>
        <v>0.26805555555555555</v>
      </c>
      <c r="H93" s="197" t="s">
        <v>24</v>
      </c>
      <c r="I93" s="201">
        <f t="shared" si="12"/>
        <v>0</v>
      </c>
      <c r="J93" s="170">
        <f>SUM(K93:O93)</f>
        <v>0</v>
      </c>
      <c r="K93" s="191"/>
      <c r="L93" s="192"/>
      <c r="M93" s="192"/>
      <c r="N93" s="192"/>
      <c r="O93" s="192"/>
      <c r="P93" s="193"/>
      <c r="Q93" s="180"/>
      <c r="T93" s="336"/>
    </row>
    <row r="94" spans="1:23" ht="12.75" customHeight="1" x14ac:dyDescent="0.2">
      <c r="A94" s="179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0"/>
      <c r="T94" s="336"/>
    </row>
    <row r="95" spans="1:23" ht="39" customHeight="1" x14ac:dyDescent="0.2">
      <c r="A95" s="179"/>
      <c r="B95" s="161" t="s">
        <v>17</v>
      </c>
      <c r="C95" s="162">
        <v>113</v>
      </c>
      <c r="D95" s="326" t="s">
        <v>321</v>
      </c>
      <c r="E95" s="326"/>
      <c r="F95" s="337" t="s">
        <v>16</v>
      </c>
      <c r="G95" s="344">
        <f>IF(SUM(J97:J100)=0,0,(SUM(L97:L100)*1+SUM(M97:M100)*2+SUM(N97:N100)*3+SUM(O97:O100)*5)/SUM(J97:J100))</f>
        <v>2.3333333333333335</v>
      </c>
      <c r="H95" s="329" t="s">
        <v>9</v>
      </c>
      <c r="I95" s="327" t="s">
        <v>10</v>
      </c>
      <c r="J95" s="346" t="s">
        <v>32</v>
      </c>
      <c r="K95" s="341" t="s">
        <v>31</v>
      </c>
      <c r="L95" s="341"/>
      <c r="M95" s="195">
        <f>R97</f>
        <v>0</v>
      </c>
      <c r="N95" s="342" t="s">
        <v>30</v>
      </c>
      <c r="O95" s="343"/>
      <c r="P95" s="163">
        <f>IF(OR(P97="Disq",P98="Disq",P99="Disq",P100="Disq",R97="HC"),"Disq",IF(OR(P97="Abd",P98="Abd",P99="Abd",P100="Abd"),"Abd",SUM(I97:I100)+M95))</f>
        <v>84</v>
      </c>
      <c r="Q95" s="180"/>
      <c r="T95" s="336">
        <f>P95</f>
        <v>84</v>
      </c>
    </row>
    <row r="96" spans="1:23" ht="14.85" customHeight="1" x14ac:dyDescent="0.2">
      <c r="A96" s="179"/>
      <c r="B96" s="331">
        <v>14</v>
      </c>
      <c r="C96" s="170" t="s">
        <v>377</v>
      </c>
      <c r="D96" s="333" t="s">
        <v>200</v>
      </c>
      <c r="E96" s="333"/>
      <c r="F96" s="338"/>
      <c r="G96" s="345"/>
      <c r="H96" s="330"/>
      <c r="I96" s="328"/>
      <c r="J96" s="347"/>
      <c r="K96" s="164" t="s">
        <v>2</v>
      </c>
      <c r="L96" s="164" t="s">
        <v>3</v>
      </c>
      <c r="M96" s="164" t="s">
        <v>4</v>
      </c>
      <c r="N96" s="164" t="s">
        <v>5</v>
      </c>
      <c r="O96" s="164" t="s">
        <v>6</v>
      </c>
      <c r="P96" s="164" t="s">
        <v>7</v>
      </c>
      <c r="Q96" s="180"/>
      <c r="T96" s="336"/>
    </row>
    <row r="97" spans="1:23" ht="14.85" customHeight="1" x14ac:dyDescent="0.2">
      <c r="A97" s="179"/>
      <c r="B97" s="332"/>
      <c r="C97" s="170"/>
      <c r="D97" s="333"/>
      <c r="E97" s="333"/>
      <c r="F97" s="171" t="s">
        <v>11</v>
      </c>
      <c r="G97" s="173">
        <v>0.3923611111111111</v>
      </c>
      <c r="H97" s="196" t="s">
        <v>13</v>
      </c>
      <c r="I97" s="199">
        <f>IF(OR(P97="Disq",P97="Abd"),P97,(L97*1)+(M97*2)+(N97*3)+(O97*5)+P97)</f>
        <v>25</v>
      </c>
      <c r="J97" s="198">
        <f>SUM(K97:O97)</f>
        <v>12</v>
      </c>
      <c r="K97" s="185">
        <v>2</v>
      </c>
      <c r="L97" s="186">
        <v>2</v>
      </c>
      <c r="M97" s="186">
        <v>3</v>
      </c>
      <c r="N97" s="186">
        <v>4</v>
      </c>
      <c r="O97" s="186">
        <v>1</v>
      </c>
      <c r="P97" s="187"/>
      <c r="Q97" s="180"/>
      <c r="R97" s="1">
        <f>IF(G99&gt;$O$2,"HC",0)</f>
        <v>0</v>
      </c>
      <c r="T97" s="336"/>
      <c r="U97">
        <f>SUM(K97:K100)</f>
        <v>6</v>
      </c>
      <c r="V97">
        <f>SUM(L97:L100)</f>
        <v>4</v>
      </c>
      <c r="W97">
        <f>SUM(M97:M100)</f>
        <v>8</v>
      </c>
    </row>
    <row r="98" spans="1:23" ht="14.85" customHeight="1" x14ac:dyDescent="0.2">
      <c r="A98" s="179"/>
      <c r="B98" s="169" t="s">
        <v>18</v>
      </c>
      <c r="C98" s="334" t="s">
        <v>322</v>
      </c>
      <c r="D98" s="334"/>
      <c r="E98" s="334"/>
      <c r="F98" s="175"/>
      <c r="G98" s="194"/>
      <c r="H98" s="172" t="s">
        <v>14</v>
      </c>
      <c r="I98" s="200">
        <f t="shared" ref="I98:I100" si="13">IF(OR(P98="Disq",P98="Abd"),P98,(L98*1)+(M98*2)+(N98*3)+(O98*5)+P98)</f>
        <v>29</v>
      </c>
      <c r="J98" s="170">
        <f>SUM(K98:O98)</f>
        <v>12</v>
      </c>
      <c r="K98" s="188">
        <v>1</v>
      </c>
      <c r="L98" s="189">
        <v>2</v>
      </c>
      <c r="M98" s="189">
        <v>4</v>
      </c>
      <c r="N98" s="189">
        <v>3</v>
      </c>
      <c r="O98" s="189">
        <v>2</v>
      </c>
      <c r="P98" s="190"/>
      <c r="Q98" s="180"/>
      <c r="R98" s="1"/>
      <c r="T98" s="336"/>
    </row>
    <row r="99" spans="1:23" ht="14.85" customHeight="1" x14ac:dyDescent="0.2">
      <c r="A99" s="179"/>
      <c r="B99" s="323">
        <f>VLOOKUP(B96,Attribution_des_points,2,FALSE)</f>
        <v>2</v>
      </c>
      <c r="C99" s="334"/>
      <c r="D99" s="334"/>
      <c r="E99" s="334"/>
      <c r="F99" s="171" t="s">
        <v>12</v>
      </c>
      <c r="G99" s="174">
        <v>0.6777777777777777</v>
      </c>
      <c r="H99" s="172" t="s">
        <v>15</v>
      </c>
      <c r="I99" s="200">
        <f t="shared" si="13"/>
        <v>30</v>
      </c>
      <c r="J99" s="170">
        <f>SUM(K99:O99)</f>
        <v>12</v>
      </c>
      <c r="K99" s="188">
        <v>3</v>
      </c>
      <c r="L99" s="189">
        <v>0</v>
      </c>
      <c r="M99" s="189">
        <v>1</v>
      </c>
      <c r="N99" s="189">
        <v>6</v>
      </c>
      <c r="O99" s="189">
        <v>2</v>
      </c>
      <c r="P99" s="190"/>
      <c r="Q99" s="180"/>
      <c r="T99" s="336"/>
    </row>
    <row r="100" spans="1:23" ht="14.85" customHeight="1" x14ac:dyDescent="0.2">
      <c r="A100" s="179"/>
      <c r="B100" s="325"/>
      <c r="C100" s="335"/>
      <c r="D100" s="335"/>
      <c r="E100" s="335"/>
      <c r="F100" s="172" t="s">
        <v>26</v>
      </c>
      <c r="G100" s="165">
        <f>IF(G99=0,0,G99-G97)</f>
        <v>0.2854166666666666</v>
      </c>
      <c r="H100" s="197" t="s">
        <v>24</v>
      </c>
      <c r="I100" s="201">
        <f t="shared" si="13"/>
        <v>0</v>
      </c>
      <c r="J100" s="170">
        <f>SUM(K100:O100)</f>
        <v>0</v>
      </c>
      <c r="K100" s="191"/>
      <c r="L100" s="192"/>
      <c r="M100" s="192"/>
      <c r="N100" s="192"/>
      <c r="O100" s="192"/>
      <c r="P100" s="193"/>
      <c r="Q100" s="180"/>
      <c r="T100" s="336"/>
    </row>
    <row r="101" spans="1:23" ht="12.75" customHeight="1" x14ac:dyDescent="0.2">
      <c r="A101" s="179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0"/>
      <c r="T101" s="336"/>
    </row>
    <row r="102" spans="1:23" ht="39" customHeight="1" x14ac:dyDescent="0.2">
      <c r="A102" s="179"/>
      <c r="B102" s="161" t="s">
        <v>17</v>
      </c>
      <c r="C102" s="162">
        <v>109</v>
      </c>
      <c r="D102" s="326" t="s">
        <v>375</v>
      </c>
      <c r="E102" s="326"/>
      <c r="F102" s="337" t="s">
        <v>16</v>
      </c>
      <c r="G102" s="344">
        <f>IF(SUM(J104:J107)=0,0,(SUM(L104:L107)*1+SUM(M104:M107)*2+SUM(N104:N107)*3+SUM(O104:O107)*5)/SUM(J104:J107))</f>
        <v>2.3888888888888888</v>
      </c>
      <c r="H102" s="329" t="s">
        <v>9</v>
      </c>
      <c r="I102" s="327" t="s">
        <v>10</v>
      </c>
      <c r="J102" s="346" t="s">
        <v>32</v>
      </c>
      <c r="K102" s="341" t="s">
        <v>31</v>
      </c>
      <c r="L102" s="341"/>
      <c r="M102" s="195">
        <f>R104</f>
        <v>0</v>
      </c>
      <c r="N102" s="342" t="s">
        <v>30</v>
      </c>
      <c r="O102" s="343"/>
      <c r="P102" s="163">
        <f>IF(OR(P104="Disq",P105="Disq",P106="Disq",P107="Disq",R104="HC"),"Disq",IF(OR(P104="Abd",P105="Abd",P106="Abd",P107="Abd"),"Abd",SUM(I104:I107)+M102))</f>
        <v>86</v>
      </c>
      <c r="Q102" s="180"/>
      <c r="T102" s="336">
        <f>P102</f>
        <v>86</v>
      </c>
    </row>
    <row r="103" spans="1:23" ht="14.85" customHeight="1" x14ac:dyDescent="0.2">
      <c r="A103" s="179"/>
      <c r="B103" s="331">
        <v>15</v>
      </c>
      <c r="C103" s="170" t="s">
        <v>318</v>
      </c>
      <c r="D103" s="333" t="s">
        <v>68</v>
      </c>
      <c r="E103" s="333"/>
      <c r="F103" s="338"/>
      <c r="G103" s="345"/>
      <c r="H103" s="330"/>
      <c r="I103" s="328"/>
      <c r="J103" s="347"/>
      <c r="K103" s="164" t="s">
        <v>2</v>
      </c>
      <c r="L103" s="164" t="s">
        <v>3</v>
      </c>
      <c r="M103" s="164" t="s">
        <v>4</v>
      </c>
      <c r="N103" s="164" t="s">
        <v>5</v>
      </c>
      <c r="O103" s="164" t="s">
        <v>6</v>
      </c>
      <c r="P103" s="164" t="s">
        <v>7</v>
      </c>
      <c r="Q103" s="180"/>
      <c r="T103" s="336"/>
    </row>
    <row r="104" spans="1:23" ht="14.85" customHeight="1" x14ac:dyDescent="0.2">
      <c r="A104" s="179"/>
      <c r="B104" s="332"/>
      <c r="C104" s="170" t="s">
        <v>181</v>
      </c>
      <c r="D104" s="333"/>
      <c r="E104" s="333"/>
      <c r="F104" s="171" t="s">
        <v>11</v>
      </c>
      <c r="G104" s="173">
        <v>0.3972222222222222</v>
      </c>
      <c r="H104" s="196" t="s">
        <v>13</v>
      </c>
      <c r="I104" s="199">
        <f>IF(OR(P104="Disq",P104="Abd"),P104,(L104*1)+(M104*2)+(N104*3)+(O104*5)+P104)</f>
        <v>33</v>
      </c>
      <c r="J104" s="198">
        <f>SUM(K104:O104)</f>
        <v>12</v>
      </c>
      <c r="K104" s="185">
        <v>1</v>
      </c>
      <c r="L104" s="186">
        <v>2</v>
      </c>
      <c r="M104" s="186">
        <v>0</v>
      </c>
      <c r="N104" s="186">
        <v>7</v>
      </c>
      <c r="O104" s="186">
        <v>2</v>
      </c>
      <c r="P104" s="187"/>
      <c r="Q104" s="180"/>
      <c r="R104" s="1">
        <f>IF(G106&gt;$O$2,"HC",0)</f>
        <v>0</v>
      </c>
      <c r="T104" s="336"/>
      <c r="U104">
        <f>SUM(K104:K107)</f>
        <v>6</v>
      </c>
      <c r="V104">
        <f>SUM(L104:L107)</f>
        <v>4</v>
      </c>
      <c r="W104">
        <f>SUM(M104:M107)</f>
        <v>6</v>
      </c>
    </row>
    <row r="105" spans="1:23" ht="14.85" customHeight="1" x14ac:dyDescent="0.2">
      <c r="A105" s="179"/>
      <c r="B105" s="169" t="s">
        <v>18</v>
      </c>
      <c r="C105" s="334" t="s">
        <v>41</v>
      </c>
      <c r="D105" s="334"/>
      <c r="E105" s="334"/>
      <c r="F105" s="175"/>
      <c r="G105" s="194"/>
      <c r="H105" s="172" t="s">
        <v>14</v>
      </c>
      <c r="I105" s="200">
        <f t="shared" ref="I105:I107" si="14">IF(OR(P105="Disq",P105="Abd"),P105,(L105*1)+(M105*2)+(N105*3)+(O105*5)+P105)</f>
        <v>25</v>
      </c>
      <c r="J105" s="170">
        <f>SUM(K105:O105)</f>
        <v>12</v>
      </c>
      <c r="K105" s="188">
        <v>3</v>
      </c>
      <c r="L105" s="189">
        <v>1</v>
      </c>
      <c r="M105" s="189">
        <v>2</v>
      </c>
      <c r="N105" s="189">
        <v>5</v>
      </c>
      <c r="O105" s="189">
        <v>1</v>
      </c>
      <c r="P105" s="190"/>
      <c r="Q105" s="180"/>
      <c r="R105" s="1"/>
      <c r="T105" s="336"/>
    </row>
    <row r="106" spans="1:23" ht="14.85" customHeight="1" x14ac:dyDescent="0.2">
      <c r="A106" s="179"/>
      <c r="B106" s="323">
        <f>VLOOKUP(B103,Attribution_des_points,2,FALSE)</f>
        <v>1</v>
      </c>
      <c r="C106" s="334"/>
      <c r="D106" s="334"/>
      <c r="E106" s="334"/>
      <c r="F106" s="171" t="s">
        <v>12</v>
      </c>
      <c r="G106" s="174">
        <v>0.67291666666666661</v>
      </c>
      <c r="H106" s="172" t="s">
        <v>15</v>
      </c>
      <c r="I106" s="200">
        <f t="shared" si="14"/>
        <v>28</v>
      </c>
      <c r="J106" s="170">
        <f>SUM(K106:O106)</f>
        <v>12</v>
      </c>
      <c r="K106" s="188">
        <v>2</v>
      </c>
      <c r="L106" s="189">
        <v>1</v>
      </c>
      <c r="M106" s="189">
        <v>4</v>
      </c>
      <c r="N106" s="189">
        <v>3</v>
      </c>
      <c r="O106" s="189">
        <v>2</v>
      </c>
      <c r="P106" s="190"/>
      <c r="Q106" s="180"/>
      <c r="T106" s="336"/>
    </row>
    <row r="107" spans="1:23" ht="14.85" customHeight="1" x14ac:dyDescent="0.2">
      <c r="A107" s="179"/>
      <c r="B107" s="325"/>
      <c r="C107" s="335"/>
      <c r="D107" s="335"/>
      <c r="E107" s="335"/>
      <c r="F107" s="172" t="s">
        <v>26</v>
      </c>
      <c r="G107" s="165">
        <f>IF(G106=0,0,G106-G104)</f>
        <v>0.27569444444444441</v>
      </c>
      <c r="H107" s="197" t="s">
        <v>24</v>
      </c>
      <c r="I107" s="201">
        <f t="shared" si="14"/>
        <v>0</v>
      </c>
      <c r="J107" s="170">
        <f>SUM(K107:O107)</f>
        <v>0</v>
      </c>
      <c r="K107" s="191"/>
      <c r="L107" s="192"/>
      <c r="M107" s="192"/>
      <c r="N107" s="192"/>
      <c r="O107" s="192"/>
      <c r="P107" s="193"/>
      <c r="Q107" s="180"/>
      <c r="T107" s="336"/>
    </row>
    <row r="108" spans="1:23" ht="12.75" customHeight="1" x14ac:dyDescent="0.2">
      <c r="A108" s="179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0"/>
      <c r="T108" s="336"/>
    </row>
    <row r="109" spans="1:23" ht="39" customHeight="1" x14ac:dyDescent="0.2">
      <c r="A109" s="179"/>
      <c r="B109" s="161" t="s">
        <v>17</v>
      </c>
      <c r="C109" s="162">
        <v>117</v>
      </c>
      <c r="D109" s="326" t="s">
        <v>218</v>
      </c>
      <c r="E109" s="326"/>
      <c r="F109" s="337" t="s">
        <v>16</v>
      </c>
      <c r="G109" s="344">
        <f>IF(SUM(J111:J114)=0,0,(SUM(L111:L114)*1+SUM(M111:M114)*2+SUM(N111:N114)*3+SUM(O111:O114)*5)/SUM(J111:J114))</f>
        <v>0</v>
      </c>
      <c r="H109" s="329" t="s">
        <v>9</v>
      </c>
      <c r="I109" s="327" t="s">
        <v>10</v>
      </c>
      <c r="J109" s="346" t="s">
        <v>32</v>
      </c>
      <c r="K109" s="341" t="s">
        <v>31</v>
      </c>
      <c r="L109" s="341"/>
      <c r="M109" s="195">
        <f>R111</f>
        <v>0</v>
      </c>
      <c r="N109" s="342" t="s">
        <v>30</v>
      </c>
      <c r="O109" s="343"/>
      <c r="P109" s="163" t="str">
        <f>IF(OR(P111="Disq",P112="Disq",P113="Disq",P114="Disq",R111="HC"),"Disq",IF(OR(P111="Abd",P112="Abd",P113="Abd",P114="Abd"),"Abd",SUM(I111:I114)+M109))</f>
        <v>Abd</v>
      </c>
      <c r="Q109" s="180"/>
      <c r="T109" s="336" t="str">
        <f>P109</f>
        <v>Abd</v>
      </c>
    </row>
    <row r="110" spans="1:23" ht="14.85" customHeight="1" x14ac:dyDescent="0.2">
      <c r="A110" s="179"/>
      <c r="B110" s="331" t="s">
        <v>105</v>
      </c>
      <c r="C110" s="170" t="s">
        <v>347</v>
      </c>
      <c r="D110" s="333" t="s">
        <v>346</v>
      </c>
      <c r="E110" s="333"/>
      <c r="F110" s="338"/>
      <c r="G110" s="345"/>
      <c r="H110" s="330"/>
      <c r="I110" s="328"/>
      <c r="J110" s="347"/>
      <c r="K110" s="164" t="s">
        <v>2</v>
      </c>
      <c r="L110" s="164" t="s">
        <v>3</v>
      </c>
      <c r="M110" s="164" t="s">
        <v>4</v>
      </c>
      <c r="N110" s="164" t="s">
        <v>5</v>
      </c>
      <c r="O110" s="164" t="s">
        <v>6</v>
      </c>
      <c r="P110" s="164" t="s">
        <v>7</v>
      </c>
      <c r="Q110" s="180"/>
      <c r="T110" s="336"/>
    </row>
    <row r="111" spans="1:23" ht="14.85" customHeight="1" x14ac:dyDescent="0.2">
      <c r="A111" s="179"/>
      <c r="B111" s="332"/>
      <c r="C111" s="170" t="s">
        <v>181</v>
      </c>
      <c r="D111" s="333"/>
      <c r="E111" s="333"/>
      <c r="F111" s="171" t="s">
        <v>11</v>
      </c>
      <c r="G111" s="173">
        <v>0</v>
      </c>
      <c r="H111" s="196" t="s">
        <v>13</v>
      </c>
      <c r="I111" s="199" t="str">
        <f>IF(OR(P111="Disq",P111="Abd"),P111,(L111*1)+(M111*2)+(N111*3)+(O111*5)+P111)</f>
        <v>abd</v>
      </c>
      <c r="J111" s="198">
        <f>SUM(K111:O111)</f>
        <v>0</v>
      </c>
      <c r="K111" s="185"/>
      <c r="L111" s="186"/>
      <c r="M111" s="186"/>
      <c r="N111" s="186"/>
      <c r="O111" s="186"/>
      <c r="P111" s="187" t="s">
        <v>393</v>
      </c>
      <c r="Q111" s="180"/>
      <c r="R111" s="1">
        <f>IF(G113&gt;$O$2,"HC",0)</f>
        <v>0</v>
      </c>
      <c r="T111" s="336"/>
      <c r="U111">
        <f>SUM(K111:K114)</f>
        <v>0</v>
      </c>
      <c r="V111">
        <f>SUM(L111:L114)</f>
        <v>0</v>
      </c>
      <c r="W111">
        <f>SUM(M111:M114)</f>
        <v>0</v>
      </c>
    </row>
    <row r="112" spans="1:23" ht="14.85" customHeight="1" x14ac:dyDescent="0.2">
      <c r="A112" s="179"/>
      <c r="B112" s="169" t="s">
        <v>18</v>
      </c>
      <c r="C112" s="334" t="s">
        <v>291</v>
      </c>
      <c r="D112" s="334"/>
      <c r="E112" s="334"/>
      <c r="F112" s="175"/>
      <c r="G112" s="194"/>
      <c r="H112" s="172" t="s">
        <v>14</v>
      </c>
      <c r="I112" s="200">
        <f t="shared" ref="I112:I114" si="15">IF(OR(P112="Disq",P112="Abd"),P112,(L112*1)+(M112*2)+(N112*3)+(O112*5)+P112)</f>
        <v>0</v>
      </c>
      <c r="J112" s="170">
        <f>SUM(K112:O112)</f>
        <v>0</v>
      </c>
      <c r="K112" s="188"/>
      <c r="L112" s="189"/>
      <c r="M112" s="189"/>
      <c r="N112" s="189"/>
      <c r="O112" s="189"/>
      <c r="P112" s="190"/>
      <c r="Q112" s="180"/>
      <c r="R112" s="1"/>
      <c r="T112" s="336"/>
    </row>
    <row r="113" spans="1:20" ht="14.85" customHeight="1" x14ac:dyDescent="0.2">
      <c r="A113" s="179"/>
      <c r="B113" s="323" t="str">
        <f>VLOOKUP(B110,Attribution_des_points,2,FALSE)</f>
        <v>NC</v>
      </c>
      <c r="C113" s="334"/>
      <c r="D113" s="334"/>
      <c r="E113" s="334"/>
      <c r="F113" s="171" t="s">
        <v>12</v>
      </c>
      <c r="G113" s="174">
        <v>0</v>
      </c>
      <c r="H113" s="172" t="s">
        <v>15</v>
      </c>
      <c r="I113" s="200">
        <f t="shared" si="15"/>
        <v>0</v>
      </c>
      <c r="J113" s="170">
        <f>SUM(K113:O113)</f>
        <v>0</v>
      </c>
      <c r="K113" s="188"/>
      <c r="L113" s="189"/>
      <c r="M113" s="189"/>
      <c r="N113" s="189"/>
      <c r="O113" s="189"/>
      <c r="P113" s="190"/>
      <c r="Q113" s="180"/>
      <c r="T113" s="336"/>
    </row>
    <row r="114" spans="1:20" ht="14.85" customHeight="1" x14ac:dyDescent="0.2">
      <c r="A114" s="179"/>
      <c r="B114" s="325"/>
      <c r="C114" s="335"/>
      <c r="D114" s="335"/>
      <c r="E114" s="335"/>
      <c r="F114" s="172" t="s">
        <v>26</v>
      </c>
      <c r="G114" s="165">
        <f>IF(G113=0,0,G113-G111)</f>
        <v>0</v>
      </c>
      <c r="H114" s="197" t="s">
        <v>24</v>
      </c>
      <c r="I114" s="201">
        <f t="shared" si="15"/>
        <v>0</v>
      </c>
      <c r="J114" s="170">
        <f>SUM(K114:O114)</f>
        <v>0</v>
      </c>
      <c r="K114" s="191"/>
      <c r="L114" s="192"/>
      <c r="M114" s="192"/>
      <c r="N114" s="192"/>
      <c r="O114" s="192"/>
      <c r="P114" s="193"/>
      <c r="Q114" s="180"/>
      <c r="T114" s="336"/>
    </row>
    <row r="115" spans="1:20" ht="12.75" customHeight="1" x14ac:dyDescent="0.2">
      <c r="A115" s="179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0"/>
      <c r="T115" s="336"/>
    </row>
  </sheetData>
  <sheetProtection algorithmName="SHA-512" hashValue="9ua2wJ7bxXU430RwdE9fQp1T8dxs7JTCRhMVOLNSHiugSNXy/PExjDyn4wQYNDu3TuaLZxzY8ZU0XqAAn/6SqQ==" saltValue="VXx8zoUH25PNXHQsdIrLKw==" spinCount="100000" sheet="1" objects="1" scenarios="1" selectLockedCells="1" sort="0" autoFilter="0"/>
  <mergeCells count="211">
    <mergeCell ref="K4:L4"/>
    <mergeCell ref="N4:O4"/>
    <mergeCell ref="T4:T10"/>
    <mergeCell ref="B5:B6"/>
    <mergeCell ref="D5:E6"/>
    <mergeCell ref="C7:E9"/>
    <mergeCell ref="B8:B9"/>
    <mergeCell ref="D4:E4"/>
    <mergeCell ref="F4:F5"/>
    <mergeCell ref="G4:G5"/>
    <mergeCell ref="H4:H5"/>
    <mergeCell ref="I4:I5"/>
    <mergeCell ref="J4:J5"/>
    <mergeCell ref="K109:L109"/>
    <mergeCell ref="N109:O109"/>
    <mergeCell ref="T109:T115"/>
    <mergeCell ref="B110:B111"/>
    <mergeCell ref="D110:E111"/>
    <mergeCell ref="C112:E114"/>
    <mergeCell ref="B113:B114"/>
    <mergeCell ref="D109:E109"/>
    <mergeCell ref="F109:F110"/>
    <mergeCell ref="G109:G110"/>
    <mergeCell ref="H109:H110"/>
    <mergeCell ref="I109:I110"/>
    <mergeCell ref="J109:J110"/>
    <mergeCell ref="J25:J26"/>
    <mergeCell ref="K67:L67"/>
    <mergeCell ref="N67:O67"/>
    <mergeCell ref="T67:T73"/>
    <mergeCell ref="B68:B69"/>
    <mergeCell ref="D68:E69"/>
    <mergeCell ref="C70:E72"/>
    <mergeCell ref="B71:B72"/>
    <mergeCell ref="D67:E67"/>
    <mergeCell ref="F67:F68"/>
    <mergeCell ref="G67:G68"/>
    <mergeCell ref="H67:H68"/>
    <mergeCell ref="I67:I68"/>
    <mergeCell ref="J67:J68"/>
    <mergeCell ref="B26:B27"/>
    <mergeCell ref="D26:E27"/>
    <mergeCell ref="C28:E30"/>
    <mergeCell ref="B29:B30"/>
    <mergeCell ref="D25:E25"/>
    <mergeCell ref="F25:F26"/>
    <mergeCell ref="G25:G26"/>
    <mergeCell ref="H25:H26"/>
    <mergeCell ref="I25:I26"/>
    <mergeCell ref="K95:L95"/>
    <mergeCell ref="N95:O95"/>
    <mergeCell ref="T95:T101"/>
    <mergeCell ref="B96:B97"/>
    <mergeCell ref="D96:E97"/>
    <mergeCell ref="C98:E100"/>
    <mergeCell ref="B99:B100"/>
    <mergeCell ref="D95:E95"/>
    <mergeCell ref="F95:F96"/>
    <mergeCell ref="G95:G96"/>
    <mergeCell ref="H95:H96"/>
    <mergeCell ref="I95:I96"/>
    <mergeCell ref="J95:J96"/>
    <mergeCell ref="K11:L11"/>
    <mergeCell ref="N11:O11"/>
    <mergeCell ref="T11:T17"/>
    <mergeCell ref="B12:B13"/>
    <mergeCell ref="D12:E13"/>
    <mergeCell ref="C14:E16"/>
    <mergeCell ref="B15:B16"/>
    <mergeCell ref="D11:E11"/>
    <mergeCell ref="F11:F12"/>
    <mergeCell ref="G11:G12"/>
    <mergeCell ref="H11:H12"/>
    <mergeCell ref="I11:I12"/>
    <mergeCell ref="J11:J12"/>
    <mergeCell ref="K53:L53"/>
    <mergeCell ref="N53:O53"/>
    <mergeCell ref="T53:T59"/>
    <mergeCell ref="B54:B55"/>
    <mergeCell ref="D54:E55"/>
    <mergeCell ref="C56:E58"/>
    <mergeCell ref="B57:B58"/>
    <mergeCell ref="D53:E53"/>
    <mergeCell ref="F53:F54"/>
    <mergeCell ref="G53:G54"/>
    <mergeCell ref="H53:H54"/>
    <mergeCell ref="I53:I54"/>
    <mergeCell ref="J53:J54"/>
    <mergeCell ref="K102:L102"/>
    <mergeCell ref="N102:O102"/>
    <mergeCell ref="T102:T108"/>
    <mergeCell ref="B103:B104"/>
    <mergeCell ref="D103:E104"/>
    <mergeCell ref="C105:E107"/>
    <mergeCell ref="B106:B107"/>
    <mergeCell ref="D102:E102"/>
    <mergeCell ref="F102:F103"/>
    <mergeCell ref="G102:G103"/>
    <mergeCell ref="H102:H103"/>
    <mergeCell ref="I102:I103"/>
    <mergeCell ref="J102:J103"/>
    <mergeCell ref="K60:L60"/>
    <mergeCell ref="N60:O60"/>
    <mergeCell ref="T60:T66"/>
    <mergeCell ref="B61:B62"/>
    <mergeCell ref="D61:E62"/>
    <mergeCell ref="C63:E65"/>
    <mergeCell ref="B64:B65"/>
    <mergeCell ref="D60:E60"/>
    <mergeCell ref="F60:F61"/>
    <mergeCell ref="G60:G61"/>
    <mergeCell ref="H60:H61"/>
    <mergeCell ref="I60:I61"/>
    <mergeCell ref="J60:J61"/>
    <mergeCell ref="K88:L88"/>
    <mergeCell ref="N88:O88"/>
    <mergeCell ref="T88:T94"/>
    <mergeCell ref="B89:B90"/>
    <mergeCell ref="D89:E90"/>
    <mergeCell ref="C91:E93"/>
    <mergeCell ref="B92:B93"/>
    <mergeCell ref="D88:E88"/>
    <mergeCell ref="F88:F89"/>
    <mergeCell ref="G88:G89"/>
    <mergeCell ref="H88:H89"/>
    <mergeCell ref="I88:I89"/>
    <mergeCell ref="J88:J89"/>
    <mergeCell ref="T39:T45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J39:J40"/>
    <mergeCell ref="K74:L74"/>
    <mergeCell ref="N74:O74"/>
    <mergeCell ref="T74:T80"/>
    <mergeCell ref="B75:B76"/>
    <mergeCell ref="D75:E76"/>
    <mergeCell ref="C77:E79"/>
    <mergeCell ref="B78:B79"/>
    <mergeCell ref="D74:E74"/>
    <mergeCell ref="F74:F75"/>
    <mergeCell ref="G74:G75"/>
    <mergeCell ref="H74:H75"/>
    <mergeCell ref="I74:I75"/>
    <mergeCell ref="J74:J75"/>
    <mergeCell ref="T32:T38"/>
    <mergeCell ref="C35:E37"/>
    <mergeCell ref="B36:B37"/>
    <mergeCell ref="D33:E34"/>
    <mergeCell ref="B33:B34"/>
    <mergeCell ref="J32:J33"/>
    <mergeCell ref="I32:I33"/>
    <mergeCell ref="H32:H33"/>
    <mergeCell ref="K18:L18"/>
    <mergeCell ref="N18:O18"/>
    <mergeCell ref="T18:T24"/>
    <mergeCell ref="B19:B20"/>
    <mergeCell ref="D19:E20"/>
    <mergeCell ref="C21:E23"/>
    <mergeCell ref="B22:B23"/>
    <mergeCell ref="D18:E18"/>
    <mergeCell ref="F18:F19"/>
    <mergeCell ref="G18:G19"/>
    <mergeCell ref="H18:H19"/>
    <mergeCell ref="I18:I19"/>
    <mergeCell ref="J18:J19"/>
    <mergeCell ref="K25:L25"/>
    <mergeCell ref="N25:O25"/>
    <mergeCell ref="T25:T31"/>
    <mergeCell ref="N32:O32"/>
    <mergeCell ref="K32:L32"/>
    <mergeCell ref="D32:E32"/>
    <mergeCell ref="D46:E46"/>
    <mergeCell ref="F46:F47"/>
    <mergeCell ref="G46:G47"/>
    <mergeCell ref="H46:H47"/>
    <mergeCell ref="I46:I47"/>
    <mergeCell ref="J46:J47"/>
    <mergeCell ref="K46:L46"/>
    <mergeCell ref="K39:L39"/>
    <mergeCell ref="N39:O39"/>
    <mergeCell ref="G32:G33"/>
    <mergeCell ref="F32:F33"/>
    <mergeCell ref="N81:O81"/>
    <mergeCell ref="T81:T87"/>
    <mergeCell ref="B82:B83"/>
    <mergeCell ref="D82:E83"/>
    <mergeCell ref="C84:E86"/>
    <mergeCell ref="B85:B86"/>
    <mergeCell ref="B2:E2"/>
    <mergeCell ref="H2:M2"/>
    <mergeCell ref="O2:P2"/>
    <mergeCell ref="D81:E81"/>
    <mergeCell ref="F81:F82"/>
    <mergeCell ref="G81:G82"/>
    <mergeCell ref="H81:H82"/>
    <mergeCell ref="I81:I82"/>
    <mergeCell ref="J81:J82"/>
    <mergeCell ref="K81:L81"/>
    <mergeCell ref="N46:O46"/>
    <mergeCell ref="T46:T52"/>
    <mergeCell ref="B47:B48"/>
    <mergeCell ref="D47:E48"/>
    <mergeCell ref="C49:E51"/>
    <mergeCell ref="B50:B51"/>
  </mergeCells>
  <dataValidations count="1">
    <dataValidation type="list" allowBlank="1" showDropDown="1" showInputMessage="1" showErrorMessage="1" sqref="J83:J86 J34:J37 J48:J51 J20:J23 J76:J79 J41:J44 J90:J93 J62:J65 J104:J107 J55:J58 J13:J16 J97:J100 J27:J30 J69:J72 J111:J114 J6:J9" xr:uid="{9B1B3005-AE9B-41A8-AE88-157D15AC4067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8BBA-6FF5-4C29-B618-40106FCC7C52}">
  <sheetPr codeName="Feuil11">
    <tabColor rgb="FF002060"/>
    <pageSetUpPr fitToPage="1"/>
  </sheetPr>
  <dimension ref="A1:W10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164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1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140</v>
      </c>
      <c r="D4" s="326" t="s">
        <v>324</v>
      </c>
      <c r="E4" s="326"/>
      <c r="F4" s="337" t="s">
        <v>16</v>
      </c>
      <c r="G4" s="344">
        <f>IF(SUM(J6:J9)=0,0,(SUM(L6:L9)*1+SUM(M6:M9)*2+SUM(N6:N9)*3+SUM(O6:O9)*5)/SUM(J6:J9))</f>
        <v>0.66666666666666663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 t="str">
        <f>IF(OR(P6="Disq",P7="Disq",P8="Disq",P9="Disq",R6="HC"),"Disq",IF(OR(P6="Abd",P7="Abd",P8="Abd",P9="Abd"),"Abd",SUM(I6:I9)+M4))</f>
        <v>Abd</v>
      </c>
      <c r="Q4" s="180"/>
      <c r="T4" s="336" t="str">
        <f>P4</f>
        <v>Abd</v>
      </c>
    </row>
    <row r="5" spans="1:23" ht="14.85" customHeight="1" x14ac:dyDescent="0.2">
      <c r="A5" s="179"/>
      <c r="B5" s="331" t="s">
        <v>105</v>
      </c>
      <c r="C5" s="170" t="s">
        <v>284</v>
      </c>
      <c r="D5" s="333" t="s">
        <v>263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0.43124999999999997</v>
      </c>
      <c r="H6" s="196" t="s">
        <v>13</v>
      </c>
      <c r="I6" s="199" t="str">
        <f>IF(OR(P6="Disq",P6="Abd"),P6,(L6*1)+(M6*2)+(N6*3)+(O6*5)+P6)</f>
        <v>abd</v>
      </c>
      <c r="J6" s="198">
        <f>SUM(K6:O6)</f>
        <v>12</v>
      </c>
      <c r="K6" s="185">
        <v>8</v>
      </c>
      <c r="L6" s="186">
        <v>3</v>
      </c>
      <c r="M6" s="186">
        <v>0</v>
      </c>
      <c r="N6" s="186">
        <v>0</v>
      </c>
      <c r="O6" s="186">
        <v>1</v>
      </c>
      <c r="P6" s="187" t="s">
        <v>393</v>
      </c>
      <c r="Q6" s="180"/>
      <c r="R6" s="1">
        <f>IF(G8&gt;$O$2,"HC",0)</f>
        <v>0</v>
      </c>
      <c r="T6" s="336"/>
      <c r="U6">
        <f>SUM(K6:K9)</f>
        <v>8</v>
      </c>
      <c r="V6">
        <f>SUM(L6:L9)</f>
        <v>3</v>
      </c>
      <c r="W6">
        <f>SUM(M6:M9)</f>
        <v>0</v>
      </c>
    </row>
    <row r="7" spans="1:23" ht="14.85" customHeight="1" x14ac:dyDescent="0.2">
      <c r="A7" s="179"/>
      <c r="B7" s="169" t="s">
        <v>18</v>
      </c>
      <c r="C7" s="334" t="s">
        <v>139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0</v>
      </c>
      <c r="J7" s="170">
        <f>SUM(K7:O7)</f>
        <v>0</v>
      </c>
      <c r="K7" s="188"/>
      <c r="L7" s="189"/>
      <c r="M7" s="189"/>
      <c r="N7" s="189"/>
      <c r="O7" s="189"/>
      <c r="P7" s="190"/>
      <c r="Q7" s="180"/>
      <c r="R7" s="1"/>
      <c r="T7" s="336"/>
    </row>
    <row r="8" spans="1:23" ht="14.85" customHeight="1" x14ac:dyDescent="0.2">
      <c r="A8" s="179"/>
      <c r="B8" s="323" t="str">
        <f>VLOOKUP(B5,Attribution_des_points,2,FALSE)</f>
        <v>NC</v>
      </c>
      <c r="C8" s="334"/>
      <c r="D8" s="334"/>
      <c r="E8" s="334"/>
      <c r="F8" s="171" t="s">
        <v>12</v>
      </c>
      <c r="G8" s="174">
        <v>0</v>
      </c>
      <c r="H8" s="172" t="s">
        <v>15</v>
      </c>
      <c r="I8" s="200">
        <f t="shared" si="0"/>
        <v>0</v>
      </c>
      <c r="J8" s="170">
        <f>SUM(K8:O8)</f>
        <v>0</v>
      </c>
      <c r="K8" s="188"/>
      <c r="L8" s="189"/>
      <c r="M8" s="189"/>
      <c r="N8" s="189"/>
      <c r="O8" s="189"/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3.35" customHeight="1" x14ac:dyDescent="0.2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T10" s="336"/>
    </row>
  </sheetData>
  <sheetProtection algorithmName="SHA-512" hashValue="kzlHfrskUY8QRJtZjLAXt1ZhJCbAiSXkC7o7gOONDuv19odWTw2Fk3/QboOM7RnhZjypefcOvYJf+gmpcjRG8g==" saltValue="/ndR3rOw25SqXdu3UHX7Jw==" spinCount="100000" sheet="1" objects="1" scenarios="1" selectLockedCells="1" sort="0" autoFilter="0"/>
  <mergeCells count="16"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N4:O4"/>
  </mergeCells>
  <dataValidations count="1">
    <dataValidation type="list" allowBlank="1" showDropDown="1" showInputMessage="1" showErrorMessage="1" sqref="J6:J9" xr:uid="{99DBEF0F-6438-47BE-8779-BF1511BCA446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D1EB-DDCE-4669-9D5F-CF689C93DAFA}">
  <sheetPr codeName="Feuil12">
    <tabColor rgb="FF002060"/>
    <pageSetUpPr fitToPage="1"/>
  </sheetPr>
  <dimension ref="A1:W52"/>
  <sheetViews>
    <sheetView showGridLines="0" topLeftCell="A16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28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7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157</v>
      </c>
      <c r="D4" s="326" t="s">
        <v>46</v>
      </c>
      <c r="E4" s="326"/>
      <c r="F4" s="337" t="s">
        <v>16</v>
      </c>
      <c r="G4" s="344">
        <f>IF(SUM(J6:J9)=0,0,(SUM(L6:L9)*1+SUM(M6:M9)*2+SUM(N6:N9)*3+SUM(O6:O9)*5)/SUM(J6:J9))</f>
        <v>0.66666666666666663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24</v>
      </c>
      <c r="Q4" s="180"/>
      <c r="T4" s="336">
        <f>P4</f>
        <v>24</v>
      </c>
    </row>
    <row r="5" spans="1:23" ht="14.85" customHeight="1" x14ac:dyDescent="0.2">
      <c r="A5" s="179"/>
      <c r="B5" s="331">
        <v>1</v>
      </c>
      <c r="C5" s="170" t="s">
        <v>328</v>
      </c>
      <c r="D5" s="333" t="s">
        <v>262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0.42499999999999999</v>
      </c>
      <c r="H6" s="196" t="s">
        <v>13</v>
      </c>
      <c r="I6" s="199">
        <f>IF(OR(P6="Disq",P6="Abd"),P6,(L6*1)+(M6*2)+(N6*3)+(O6*5)+P6)</f>
        <v>13</v>
      </c>
      <c r="J6" s="198">
        <f>SUM(K6:O6)</f>
        <v>12</v>
      </c>
      <c r="K6" s="185">
        <v>4</v>
      </c>
      <c r="L6" s="186">
        <v>5</v>
      </c>
      <c r="M6" s="186">
        <v>1</v>
      </c>
      <c r="N6" s="186">
        <v>2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21</v>
      </c>
      <c r="V6">
        <f>SUM(L6:L9)</f>
        <v>10</v>
      </c>
      <c r="W6">
        <f>SUM(M6:M9)</f>
        <v>1</v>
      </c>
    </row>
    <row r="7" spans="1:23" ht="14.85" customHeight="1" x14ac:dyDescent="0.2">
      <c r="A7" s="179"/>
      <c r="B7" s="169" t="s">
        <v>18</v>
      </c>
      <c r="C7" s="334" t="s">
        <v>139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5</v>
      </c>
      <c r="J7" s="170">
        <f>SUM(K7:O7)</f>
        <v>12</v>
      </c>
      <c r="K7" s="188">
        <v>9</v>
      </c>
      <c r="L7" s="189">
        <v>2</v>
      </c>
      <c r="M7" s="189">
        <v>0</v>
      </c>
      <c r="N7" s="189">
        <v>1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0.71597222222222223</v>
      </c>
      <c r="H8" s="172" t="s">
        <v>15</v>
      </c>
      <c r="I8" s="200">
        <f t="shared" si="0"/>
        <v>6</v>
      </c>
      <c r="J8" s="170">
        <f>SUM(K8:O8)</f>
        <v>12</v>
      </c>
      <c r="K8" s="188">
        <v>8</v>
      </c>
      <c r="L8" s="189">
        <v>3</v>
      </c>
      <c r="M8" s="189">
        <v>0</v>
      </c>
      <c r="N8" s="189">
        <v>1</v>
      </c>
      <c r="O8" s="189">
        <v>0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0.29097222222222224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152</v>
      </c>
      <c r="D11" s="326" t="s">
        <v>49</v>
      </c>
      <c r="E11" s="326"/>
      <c r="F11" s="337" t="s">
        <v>16</v>
      </c>
      <c r="G11" s="344">
        <f>IF(SUM(J13:J16)=0,0,(SUM(L13:L16)*1+SUM(M13:M16)*2+SUM(N13:N16)*3+SUM(O13:O16)*5)/SUM(J13:J16))</f>
        <v>0.77777777777777779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28</v>
      </c>
      <c r="Q11" s="180"/>
      <c r="T11" s="336">
        <f>P11</f>
        <v>28</v>
      </c>
    </row>
    <row r="12" spans="1:23" ht="14.85" customHeight="1" x14ac:dyDescent="0.2">
      <c r="A12" s="179"/>
      <c r="B12" s="331">
        <v>2</v>
      </c>
      <c r="C12" s="170" t="s">
        <v>379</v>
      </c>
      <c r="D12" s="333" t="s">
        <v>208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0.37986111111111115</v>
      </c>
      <c r="H13" s="196" t="s">
        <v>13</v>
      </c>
      <c r="I13" s="199">
        <f>IF(OR(P13="Disq",P13="Abd"),P13,(L13*1)+(M13*2)+(N13*3)+(O13*5)+P13)</f>
        <v>6</v>
      </c>
      <c r="J13" s="198">
        <f>SUM(K13:O13)</f>
        <v>12</v>
      </c>
      <c r="K13" s="185">
        <v>10</v>
      </c>
      <c r="L13" s="186">
        <v>1</v>
      </c>
      <c r="M13" s="186">
        <v>0</v>
      </c>
      <c r="N13" s="186">
        <v>0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24</v>
      </c>
      <c r="V13">
        <f>SUM(L13:L16)</f>
        <v>6</v>
      </c>
      <c r="W13">
        <f>SUM(M13:M16)</f>
        <v>0</v>
      </c>
    </row>
    <row r="14" spans="1:23" ht="14.85" customHeight="1" x14ac:dyDescent="0.2">
      <c r="A14" s="179"/>
      <c r="B14" s="169" t="s">
        <v>18</v>
      </c>
      <c r="C14" s="334" t="s">
        <v>291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14</v>
      </c>
      <c r="J14" s="170">
        <f>SUM(K14:O14)</f>
        <v>12</v>
      </c>
      <c r="K14" s="188">
        <v>6</v>
      </c>
      <c r="L14" s="189">
        <v>3</v>
      </c>
      <c r="M14" s="189">
        <v>0</v>
      </c>
      <c r="N14" s="189">
        <v>2</v>
      </c>
      <c r="O14" s="189">
        <v>1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0.6333333333333333</v>
      </c>
      <c r="H15" s="172" t="s">
        <v>15</v>
      </c>
      <c r="I15" s="200">
        <f t="shared" si="1"/>
        <v>8</v>
      </c>
      <c r="J15" s="170">
        <f>SUM(K15:O15)</f>
        <v>12</v>
      </c>
      <c r="K15" s="188">
        <v>8</v>
      </c>
      <c r="L15" s="189">
        <v>2</v>
      </c>
      <c r="M15" s="189">
        <v>0</v>
      </c>
      <c r="N15" s="189">
        <v>2</v>
      </c>
      <c r="O15" s="189">
        <v>0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0.25347222222222215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153</v>
      </c>
      <c r="D18" s="326" t="s">
        <v>36</v>
      </c>
      <c r="E18" s="326"/>
      <c r="F18" s="337" t="s">
        <v>16</v>
      </c>
      <c r="G18" s="344">
        <f>IF(SUM(J20:J23)=0,0,(SUM(L20:L23)*1+SUM(M20:M23)*2+SUM(N20:N23)*3+SUM(O20:O23)*5)/SUM(J20:J23))</f>
        <v>0.80555555555555558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29</v>
      </c>
      <c r="Q18" s="180"/>
      <c r="T18" s="336">
        <f>P18</f>
        <v>29</v>
      </c>
    </row>
    <row r="19" spans="1:23" ht="14.85" customHeight="1" x14ac:dyDescent="0.2">
      <c r="A19" s="179"/>
      <c r="B19" s="331">
        <v>3</v>
      </c>
      <c r="C19" s="170" t="s">
        <v>100</v>
      </c>
      <c r="D19" s="333" t="s">
        <v>64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0.3756944444444445</v>
      </c>
      <c r="H20" s="196" t="s">
        <v>13</v>
      </c>
      <c r="I20" s="199">
        <f>IF(OR(P20="Disq",P20="Abd"),P20,(L20*1)+(M20*2)+(N20*3)+(O20*5)+P20)</f>
        <v>12</v>
      </c>
      <c r="J20" s="198">
        <f>SUM(K20:O20)</f>
        <v>12</v>
      </c>
      <c r="K20" s="185">
        <v>7</v>
      </c>
      <c r="L20" s="186">
        <v>2</v>
      </c>
      <c r="M20" s="186">
        <v>1</v>
      </c>
      <c r="N20" s="186">
        <v>1</v>
      </c>
      <c r="O20" s="186">
        <v>1</v>
      </c>
      <c r="P20" s="187"/>
      <c r="Q20" s="180"/>
      <c r="R20" s="1">
        <f>IF(G22&gt;$O$2,"HC",0)</f>
        <v>0</v>
      </c>
      <c r="T20" s="336"/>
      <c r="U20">
        <f>SUM(K20:K23)</f>
        <v>24</v>
      </c>
      <c r="V20">
        <f>SUM(L20:L23)</f>
        <v>5</v>
      </c>
      <c r="W20">
        <f>SUM(M20:M23)</f>
        <v>1</v>
      </c>
    </row>
    <row r="21" spans="1:23" ht="14.85" customHeight="1" x14ac:dyDescent="0.2">
      <c r="A21" s="179"/>
      <c r="B21" s="169" t="s">
        <v>18</v>
      </c>
      <c r="C21" s="334" t="s">
        <v>291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6</v>
      </c>
      <c r="J21" s="170">
        <f>SUM(K21:O21)</f>
        <v>12</v>
      </c>
      <c r="K21" s="188">
        <v>8</v>
      </c>
      <c r="L21" s="189">
        <v>3</v>
      </c>
      <c r="M21" s="189">
        <v>0</v>
      </c>
      <c r="N21" s="189">
        <v>1</v>
      </c>
      <c r="O21" s="189">
        <v>0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0.56944444444444442</v>
      </c>
      <c r="H22" s="172" t="s">
        <v>15</v>
      </c>
      <c r="I22" s="200">
        <f t="shared" si="2"/>
        <v>11</v>
      </c>
      <c r="J22" s="170">
        <f>SUM(K22:O22)</f>
        <v>12</v>
      </c>
      <c r="K22" s="188">
        <v>9</v>
      </c>
      <c r="L22" s="189">
        <v>0</v>
      </c>
      <c r="M22" s="189">
        <v>0</v>
      </c>
      <c r="N22" s="189">
        <v>2</v>
      </c>
      <c r="O22" s="189">
        <v>1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0.19374999999999992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156</v>
      </c>
      <c r="D25" s="326" t="s">
        <v>231</v>
      </c>
      <c r="E25" s="326"/>
      <c r="F25" s="337" t="s">
        <v>16</v>
      </c>
      <c r="G25" s="344">
        <f>IF(SUM(J27:J30)=0,0,(SUM(L27:L30)*1+SUM(M27:M30)*2+SUM(N27:N30)*3+SUM(O27:O30)*5)/SUM(J27:J30))</f>
        <v>1.0277777777777777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37</v>
      </c>
      <c r="Q25" s="180"/>
      <c r="T25" s="336">
        <f>P25</f>
        <v>37</v>
      </c>
    </row>
    <row r="26" spans="1:23" ht="14.85" customHeight="1" x14ac:dyDescent="0.2">
      <c r="A26" s="179"/>
      <c r="B26" s="331">
        <v>4</v>
      </c>
      <c r="C26" s="170" t="s">
        <v>176</v>
      </c>
      <c r="D26" s="333" t="s">
        <v>69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181</v>
      </c>
      <c r="D27" s="333"/>
      <c r="E27" s="333"/>
      <c r="F27" s="171" t="s">
        <v>11</v>
      </c>
      <c r="G27" s="173">
        <v>0.39305555555555555</v>
      </c>
      <c r="H27" s="196" t="s">
        <v>13</v>
      </c>
      <c r="I27" s="199">
        <f>IF(OR(P27="Disq",P27="Abd"),P27,(L27*1)+(M27*2)+(N27*3)+(O27*5)+P27)</f>
        <v>17</v>
      </c>
      <c r="J27" s="198">
        <f>SUM(K27:O27)</f>
        <v>12</v>
      </c>
      <c r="K27" s="185">
        <v>5</v>
      </c>
      <c r="L27" s="186">
        <v>2</v>
      </c>
      <c r="M27" s="186">
        <v>0</v>
      </c>
      <c r="N27" s="186">
        <v>5</v>
      </c>
      <c r="O27" s="186">
        <v>0</v>
      </c>
      <c r="P27" s="187"/>
      <c r="Q27" s="180"/>
      <c r="R27" s="1">
        <f>IF(G29&gt;$O$2,"HC",0)</f>
        <v>0</v>
      </c>
      <c r="T27" s="336"/>
      <c r="U27">
        <f>SUM(K27:K30)</f>
        <v>19</v>
      </c>
      <c r="V27">
        <f>SUM(L27:L30)</f>
        <v>5</v>
      </c>
      <c r="W27">
        <f>SUM(M27:M30)</f>
        <v>4</v>
      </c>
    </row>
    <row r="28" spans="1:23" ht="14.85" customHeight="1" x14ac:dyDescent="0.2">
      <c r="A28" s="179"/>
      <c r="B28" s="169" t="s">
        <v>18</v>
      </c>
      <c r="C28" s="334" t="s">
        <v>139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11</v>
      </c>
      <c r="J28" s="170">
        <f>SUM(K28:O28)</f>
        <v>12</v>
      </c>
      <c r="K28" s="188">
        <v>6</v>
      </c>
      <c r="L28" s="189">
        <v>2</v>
      </c>
      <c r="M28" s="189">
        <v>3</v>
      </c>
      <c r="N28" s="189">
        <v>1</v>
      </c>
      <c r="O28" s="189">
        <v>0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0.66388888888888886</v>
      </c>
      <c r="H29" s="172" t="s">
        <v>15</v>
      </c>
      <c r="I29" s="200">
        <f t="shared" si="3"/>
        <v>9</v>
      </c>
      <c r="J29" s="170">
        <f>SUM(K29:O29)</f>
        <v>12</v>
      </c>
      <c r="K29" s="188">
        <v>8</v>
      </c>
      <c r="L29" s="189">
        <v>1</v>
      </c>
      <c r="M29" s="189">
        <v>1</v>
      </c>
      <c r="N29" s="189">
        <v>2</v>
      </c>
      <c r="O29" s="189">
        <v>0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0.27083333333333331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154</v>
      </c>
      <c r="D32" s="326" t="s">
        <v>177</v>
      </c>
      <c r="E32" s="326"/>
      <c r="F32" s="337" t="s">
        <v>16</v>
      </c>
      <c r="G32" s="344">
        <f>IF(SUM(J34:J37)=0,0,(SUM(L34:L37)*1+SUM(M34:M37)*2+SUM(N34:N37)*3+SUM(O34:O37)*5)/SUM(J34:J37))</f>
        <v>1.0277777777777777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37</v>
      </c>
      <c r="Q32" s="180"/>
      <c r="T32" s="336">
        <f>P32</f>
        <v>37</v>
      </c>
    </row>
    <row r="33" spans="1:23" ht="14.85" customHeight="1" x14ac:dyDescent="0.2">
      <c r="A33" s="179"/>
      <c r="B33" s="331">
        <v>5</v>
      </c>
      <c r="C33" s="170" t="s">
        <v>179</v>
      </c>
      <c r="D33" s="333" t="s">
        <v>170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181</v>
      </c>
      <c r="D34" s="333"/>
      <c r="E34" s="333"/>
      <c r="F34" s="171" t="s">
        <v>11</v>
      </c>
      <c r="G34" s="173">
        <v>0.39513888888888887</v>
      </c>
      <c r="H34" s="196" t="s">
        <v>13</v>
      </c>
      <c r="I34" s="199">
        <f>IF(OR(P34="Disq",P34="Abd"),P34,(L34*1)+(M34*2)+(N34*3)+(O34*5)+P34)</f>
        <v>11</v>
      </c>
      <c r="J34" s="198">
        <f>SUM(K34:O34)</f>
        <v>12</v>
      </c>
      <c r="K34" s="185">
        <v>4</v>
      </c>
      <c r="L34" s="186">
        <v>6</v>
      </c>
      <c r="M34" s="186">
        <v>1</v>
      </c>
      <c r="N34" s="186">
        <v>1</v>
      </c>
      <c r="O34" s="186">
        <v>0</v>
      </c>
      <c r="P34" s="187"/>
      <c r="Q34" s="180"/>
      <c r="R34" s="1">
        <f>IF(G36&gt;$O$2,"HC",0)</f>
        <v>0</v>
      </c>
      <c r="T34" s="336"/>
      <c r="U34">
        <f>SUM(K34:K37)</f>
        <v>16</v>
      </c>
      <c r="V34">
        <f>SUM(L34:L37)</f>
        <v>12</v>
      </c>
      <c r="W34">
        <f>SUM(M34:M37)</f>
        <v>3</v>
      </c>
    </row>
    <row r="35" spans="1:23" ht="14.85" customHeight="1" x14ac:dyDescent="0.2">
      <c r="A35" s="179"/>
      <c r="B35" s="169" t="s">
        <v>18</v>
      </c>
      <c r="C35" s="334" t="s">
        <v>41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12</v>
      </c>
      <c r="J35" s="170">
        <f>SUM(K35:O35)</f>
        <v>12</v>
      </c>
      <c r="K35" s="188">
        <v>6</v>
      </c>
      <c r="L35" s="189">
        <v>3</v>
      </c>
      <c r="M35" s="189">
        <v>2</v>
      </c>
      <c r="N35" s="189">
        <v>0</v>
      </c>
      <c r="O35" s="189">
        <v>1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0.67361111111111116</v>
      </c>
      <c r="H36" s="172" t="s">
        <v>15</v>
      </c>
      <c r="I36" s="200">
        <f t="shared" si="4"/>
        <v>14</v>
      </c>
      <c r="J36" s="170">
        <f>SUM(K36:O36)</f>
        <v>12</v>
      </c>
      <c r="K36" s="188">
        <v>6</v>
      </c>
      <c r="L36" s="189">
        <v>3</v>
      </c>
      <c r="M36" s="189">
        <v>0</v>
      </c>
      <c r="N36" s="189">
        <v>2</v>
      </c>
      <c r="O36" s="189">
        <v>1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0.27847222222222229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155</v>
      </c>
      <c r="D39" s="326" t="s">
        <v>146</v>
      </c>
      <c r="E39" s="326"/>
      <c r="F39" s="337" t="s">
        <v>16</v>
      </c>
      <c r="G39" s="344">
        <f>IF(SUM(J41:J44)=0,0,(SUM(L41:L44)*1+SUM(M41:M44)*2+SUM(N41:N44)*3+SUM(O41:O44)*5)/SUM(J41:J44))</f>
        <v>1.1388888888888888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41</v>
      </c>
      <c r="Q39" s="180"/>
      <c r="T39" s="336">
        <f>P39</f>
        <v>41</v>
      </c>
    </row>
    <row r="40" spans="1:23" ht="14.85" customHeight="1" x14ac:dyDescent="0.2">
      <c r="A40" s="179"/>
      <c r="B40" s="331">
        <v>6</v>
      </c>
      <c r="C40" s="170" t="s">
        <v>151</v>
      </c>
      <c r="D40" s="333" t="s">
        <v>294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 t="s">
        <v>181</v>
      </c>
      <c r="D41" s="333"/>
      <c r="E41" s="333"/>
      <c r="F41" s="171" t="s">
        <v>11</v>
      </c>
      <c r="G41" s="173">
        <v>0.39374999999999999</v>
      </c>
      <c r="H41" s="196" t="s">
        <v>13</v>
      </c>
      <c r="I41" s="199">
        <f>IF(OR(P41="Disq",P41="Abd"),P41,(L41*1)+(M41*2)+(N41*3)+(O41*5)+P41)</f>
        <v>12</v>
      </c>
      <c r="J41" s="198">
        <f>SUM(K41:O41)</f>
        <v>12</v>
      </c>
      <c r="K41" s="185">
        <v>6</v>
      </c>
      <c r="L41" s="186">
        <v>2</v>
      </c>
      <c r="M41" s="186">
        <v>2</v>
      </c>
      <c r="N41" s="186">
        <v>2</v>
      </c>
      <c r="O41" s="186">
        <v>0</v>
      </c>
      <c r="P41" s="187"/>
      <c r="Q41" s="180"/>
      <c r="R41" s="1">
        <f>IF(G43&gt;$O$2,"HC",0)</f>
        <v>0</v>
      </c>
      <c r="T41" s="336"/>
      <c r="U41">
        <f>SUM(K41:K44)</f>
        <v>19</v>
      </c>
      <c r="V41">
        <f>SUM(L41:L44)</f>
        <v>6</v>
      </c>
      <c r="W41">
        <f>SUM(M41:M44)</f>
        <v>2</v>
      </c>
    </row>
    <row r="42" spans="1:23" ht="14.85" customHeight="1" x14ac:dyDescent="0.2">
      <c r="A42" s="179"/>
      <c r="B42" s="169" t="s">
        <v>18</v>
      </c>
      <c r="C42" s="334" t="s">
        <v>291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17</v>
      </c>
      <c r="J42" s="170">
        <f>SUM(K42:O42)</f>
        <v>12</v>
      </c>
      <c r="K42" s="188">
        <v>5</v>
      </c>
      <c r="L42" s="189">
        <v>3</v>
      </c>
      <c r="M42" s="189">
        <v>0</v>
      </c>
      <c r="N42" s="189">
        <v>3</v>
      </c>
      <c r="O42" s="189">
        <v>1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0.60833333333333328</v>
      </c>
      <c r="H43" s="172" t="s">
        <v>15</v>
      </c>
      <c r="I43" s="200">
        <f t="shared" si="5"/>
        <v>12</v>
      </c>
      <c r="J43" s="170">
        <f>SUM(K43:O43)</f>
        <v>12</v>
      </c>
      <c r="K43" s="188">
        <v>8</v>
      </c>
      <c r="L43" s="189">
        <v>1</v>
      </c>
      <c r="M43" s="189">
        <v>0</v>
      </c>
      <c r="N43" s="189">
        <v>2</v>
      </c>
      <c r="O43" s="189">
        <v>1</v>
      </c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0.21458333333333329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151</v>
      </c>
      <c r="D46" s="326" t="s">
        <v>258</v>
      </c>
      <c r="E46" s="326"/>
      <c r="F46" s="337" t="s">
        <v>16</v>
      </c>
      <c r="G46" s="344">
        <f>IF(SUM(J48:J51)=0,0,(SUM(L48:L51)*1+SUM(M48:M51)*2+SUM(N48:N51)*3+SUM(O48:O51)*5)/SUM(J48:J51))</f>
        <v>1.1944444444444444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43</v>
      </c>
      <c r="Q46" s="180"/>
      <c r="T46" s="336">
        <f>P46</f>
        <v>43</v>
      </c>
    </row>
    <row r="47" spans="1:23" ht="14.85" customHeight="1" x14ac:dyDescent="0.2">
      <c r="A47" s="179"/>
      <c r="B47" s="331">
        <v>7</v>
      </c>
      <c r="C47" s="170" t="s">
        <v>327</v>
      </c>
      <c r="D47" s="333" t="s">
        <v>326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181</v>
      </c>
      <c r="D48" s="333"/>
      <c r="E48" s="333"/>
      <c r="F48" s="171" t="s">
        <v>11</v>
      </c>
      <c r="G48" s="173">
        <v>0.38263888888888892</v>
      </c>
      <c r="H48" s="196" t="s">
        <v>13</v>
      </c>
      <c r="I48" s="199">
        <f>IF(OR(P48="Disq",P48="Abd"),P48,(L48*1)+(M48*2)+(N48*3)+(O48*5)+P48)</f>
        <v>13</v>
      </c>
      <c r="J48" s="198">
        <f>SUM(K48:O48)</f>
        <v>12</v>
      </c>
      <c r="K48" s="185">
        <v>7</v>
      </c>
      <c r="L48" s="186">
        <v>1</v>
      </c>
      <c r="M48" s="186">
        <v>0</v>
      </c>
      <c r="N48" s="186">
        <v>4</v>
      </c>
      <c r="O48" s="186">
        <v>0</v>
      </c>
      <c r="P48" s="187"/>
      <c r="Q48" s="180"/>
      <c r="R48" s="1">
        <f>IF(G50&gt;$O$2,"HC",0)</f>
        <v>0</v>
      </c>
      <c r="T48" s="336"/>
      <c r="U48">
        <f>SUM(K48:K51)</f>
        <v>18</v>
      </c>
      <c r="V48">
        <f>SUM(L48:L51)</f>
        <v>5</v>
      </c>
      <c r="W48">
        <f>SUM(M48:M51)</f>
        <v>1</v>
      </c>
    </row>
    <row r="49" spans="1:20" ht="14.85" customHeight="1" x14ac:dyDescent="0.2">
      <c r="A49" s="179"/>
      <c r="B49" s="169" t="s">
        <v>18</v>
      </c>
      <c r="C49" s="334" t="s">
        <v>302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13</v>
      </c>
      <c r="J49" s="170">
        <f>SUM(K49:O49)</f>
        <v>12</v>
      </c>
      <c r="K49" s="188">
        <v>6</v>
      </c>
      <c r="L49" s="189">
        <v>2</v>
      </c>
      <c r="M49" s="189">
        <v>1</v>
      </c>
      <c r="N49" s="189">
        <v>3</v>
      </c>
      <c r="O49" s="189">
        <v>0</v>
      </c>
      <c r="P49" s="190"/>
      <c r="Q49" s="180"/>
      <c r="R49" s="1"/>
      <c r="T49" s="336"/>
    </row>
    <row r="50" spans="1:20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0.68125000000000002</v>
      </c>
      <c r="H50" s="172" t="s">
        <v>15</v>
      </c>
      <c r="I50" s="200">
        <f t="shared" si="6"/>
        <v>17</v>
      </c>
      <c r="J50" s="170">
        <f>SUM(K50:O50)</f>
        <v>12</v>
      </c>
      <c r="K50" s="188">
        <v>5</v>
      </c>
      <c r="L50" s="189">
        <v>2</v>
      </c>
      <c r="M50" s="189">
        <v>0</v>
      </c>
      <c r="N50" s="189">
        <v>5</v>
      </c>
      <c r="O50" s="189">
        <v>0</v>
      </c>
      <c r="P50" s="190"/>
      <c r="Q50" s="180"/>
      <c r="T50" s="336"/>
    </row>
    <row r="51" spans="1:20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0.2986111111111111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0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</sheetData>
  <sheetProtection algorithmName="SHA-512" hashValue="LcizI2BTi34EX8t7yciPNEiTy21JwYs4BDx4GocUKElq+pm5PM5l6cGFT2n0MoAiAyMYGmwqGBSH2xNHu4LmGA==" saltValue="X7oJ7EHUjFYnhPdW9+W4Rw==" spinCount="100000" sheet="1" objects="1" scenarios="1" selectLockedCells="1" sort="0" autoFilter="0"/>
  <mergeCells count="94">
    <mergeCell ref="K4:L4"/>
    <mergeCell ref="N4:O4"/>
    <mergeCell ref="T4:T10"/>
    <mergeCell ref="B5:B6"/>
    <mergeCell ref="D5:E6"/>
    <mergeCell ref="C7:E9"/>
    <mergeCell ref="B8:B9"/>
    <mergeCell ref="D4:E4"/>
    <mergeCell ref="F4:F5"/>
    <mergeCell ref="G4:G5"/>
    <mergeCell ref="H4:H5"/>
    <mergeCell ref="I4:I5"/>
    <mergeCell ref="J4:J5"/>
    <mergeCell ref="K25:L25"/>
    <mergeCell ref="N25:O25"/>
    <mergeCell ref="T25:T31"/>
    <mergeCell ref="B26:B27"/>
    <mergeCell ref="D26:E27"/>
    <mergeCell ref="C28:E30"/>
    <mergeCell ref="B29:B30"/>
    <mergeCell ref="D25:E25"/>
    <mergeCell ref="F25:F26"/>
    <mergeCell ref="G25:G26"/>
    <mergeCell ref="H25:H26"/>
    <mergeCell ref="I25:I26"/>
    <mergeCell ref="J25:J26"/>
    <mergeCell ref="K39:L39"/>
    <mergeCell ref="N39:O39"/>
    <mergeCell ref="T39:T45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J39:J40"/>
    <mergeCell ref="K32:L32"/>
    <mergeCell ref="N32:O32"/>
    <mergeCell ref="T32:T38"/>
    <mergeCell ref="B33:B34"/>
    <mergeCell ref="D33:E34"/>
    <mergeCell ref="C35:E37"/>
    <mergeCell ref="B36:B37"/>
    <mergeCell ref="D32:E32"/>
    <mergeCell ref="F32:F33"/>
    <mergeCell ref="G32:G33"/>
    <mergeCell ref="H32:H33"/>
    <mergeCell ref="I32:I33"/>
    <mergeCell ref="J32:J33"/>
    <mergeCell ref="J18:J19"/>
    <mergeCell ref="K18:L18"/>
    <mergeCell ref="N18:O18"/>
    <mergeCell ref="T18:T24"/>
    <mergeCell ref="B19:B20"/>
    <mergeCell ref="D19:E20"/>
    <mergeCell ref="C21:E23"/>
    <mergeCell ref="B22:B23"/>
    <mergeCell ref="T11:T17"/>
    <mergeCell ref="C14:E16"/>
    <mergeCell ref="B15:B16"/>
    <mergeCell ref="D12:E13"/>
    <mergeCell ref="B12:B13"/>
    <mergeCell ref="J11:J12"/>
    <mergeCell ref="I11:I12"/>
    <mergeCell ref="H11:H12"/>
    <mergeCell ref="G11:G12"/>
    <mergeCell ref="F11:F12"/>
    <mergeCell ref="N11:O11"/>
    <mergeCell ref="K11:L11"/>
    <mergeCell ref="D11:E11"/>
    <mergeCell ref="T46:T52"/>
    <mergeCell ref="B47:B48"/>
    <mergeCell ref="D47:E48"/>
    <mergeCell ref="C49:E51"/>
    <mergeCell ref="B50:B51"/>
    <mergeCell ref="B2:E2"/>
    <mergeCell ref="H2:M2"/>
    <mergeCell ref="O2:P2"/>
    <mergeCell ref="D46:E46"/>
    <mergeCell ref="F46:F47"/>
    <mergeCell ref="G46:G47"/>
    <mergeCell ref="H46:H47"/>
    <mergeCell ref="I46:I47"/>
    <mergeCell ref="J46:J47"/>
    <mergeCell ref="K46:L46"/>
    <mergeCell ref="N46:O46"/>
    <mergeCell ref="D18:E18"/>
    <mergeCell ref="F18:F19"/>
    <mergeCell ref="G18:G19"/>
    <mergeCell ref="H18:H19"/>
    <mergeCell ref="I18:I19"/>
  </mergeCells>
  <dataValidations count="1">
    <dataValidation type="list" allowBlank="1" showDropDown="1" showInputMessage="1" showErrorMessage="1" sqref="J48:J51 J13:J16 J20:J23 J34:J37 J41:J44 J27:J30 J6:J9" xr:uid="{B79A8C8B-5993-48B6-989E-2F4395CABD87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483B-4668-4902-AC34-70020EF2C863}">
  <sheetPr codeName="Feuil13">
    <tabColor rgb="FF002060"/>
    <pageSetUpPr fitToPage="1"/>
  </sheetPr>
  <dimension ref="A1:W24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165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3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170</v>
      </c>
      <c r="D4" s="326" t="s">
        <v>228</v>
      </c>
      <c r="E4" s="326"/>
      <c r="F4" s="337" t="s">
        <v>16</v>
      </c>
      <c r="G4" s="344">
        <f>IF(SUM(J6:J9)=0,0,(SUM(L6:L9)*1+SUM(M6:M9)*2+SUM(N6:N9)*3+SUM(O6:O9)*5)/SUM(J6:J9))</f>
        <v>0.3611111111111111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13</v>
      </c>
      <c r="Q4" s="180"/>
      <c r="T4" s="336">
        <f>P4</f>
        <v>13</v>
      </c>
    </row>
    <row r="5" spans="1:23" ht="14.85" customHeight="1" x14ac:dyDescent="0.2">
      <c r="A5" s="179"/>
      <c r="B5" s="331">
        <v>1</v>
      </c>
      <c r="C5" s="170" t="s">
        <v>330</v>
      </c>
      <c r="D5" s="333" t="s">
        <v>329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0.41319444444444442</v>
      </c>
      <c r="H6" s="196" t="s">
        <v>13</v>
      </c>
      <c r="I6" s="199">
        <f>IF(OR(P6="Disq",P6="Abd"),P6,(L6*1)+(M6*2)+(N6*3)+(O6*5)+P6)</f>
        <v>4</v>
      </c>
      <c r="J6" s="198">
        <f>SUM(K6:O6)</f>
        <v>12</v>
      </c>
      <c r="K6" s="185">
        <v>9</v>
      </c>
      <c r="L6" s="186">
        <v>2</v>
      </c>
      <c r="M6" s="186">
        <v>1</v>
      </c>
      <c r="N6" s="186">
        <v>0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28</v>
      </c>
      <c r="V6">
        <f>SUM(L6:L9)</f>
        <v>6</v>
      </c>
      <c r="W6">
        <f>SUM(M6:M9)</f>
        <v>1</v>
      </c>
    </row>
    <row r="7" spans="1:23" ht="14.85" customHeight="1" x14ac:dyDescent="0.2">
      <c r="A7" s="179"/>
      <c r="B7" s="169" t="s">
        <v>18</v>
      </c>
      <c r="C7" s="334" t="s">
        <v>38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3</v>
      </c>
      <c r="J7" s="170">
        <f>SUM(K7:O7)</f>
        <v>12</v>
      </c>
      <c r="K7" s="188">
        <v>9</v>
      </c>
      <c r="L7" s="189">
        <v>3</v>
      </c>
      <c r="M7" s="189">
        <v>0</v>
      </c>
      <c r="N7" s="189">
        <v>0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0.70277777777777783</v>
      </c>
      <c r="H8" s="172" t="s">
        <v>15</v>
      </c>
      <c r="I8" s="200">
        <f t="shared" si="0"/>
        <v>6</v>
      </c>
      <c r="J8" s="170">
        <f>SUM(K8:O8)</f>
        <v>12</v>
      </c>
      <c r="K8" s="188">
        <v>10</v>
      </c>
      <c r="L8" s="189">
        <v>1</v>
      </c>
      <c r="M8" s="189">
        <v>0</v>
      </c>
      <c r="N8" s="189">
        <v>0</v>
      </c>
      <c r="O8" s="189">
        <v>1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0.28958333333333341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172</v>
      </c>
      <c r="D11" s="326" t="s">
        <v>332</v>
      </c>
      <c r="E11" s="326"/>
      <c r="F11" s="337" t="s">
        <v>16</v>
      </c>
      <c r="G11" s="344">
        <f>IF(SUM(J13:J16)=0,0,(SUM(L13:L16)*1+SUM(M13:M16)*2+SUM(N13:N16)*3+SUM(O13:O16)*5)/SUM(J13:J16))</f>
        <v>0.63888888888888884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23</v>
      </c>
      <c r="Q11" s="180"/>
      <c r="T11" s="336">
        <f>P11</f>
        <v>23</v>
      </c>
    </row>
    <row r="12" spans="1:23" ht="14.85" customHeight="1" x14ac:dyDescent="0.2">
      <c r="A12" s="179"/>
      <c r="B12" s="331">
        <v>2</v>
      </c>
      <c r="C12" s="170" t="s">
        <v>333</v>
      </c>
      <c r="D12" s="333" t="s">
        <v>263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0.4145833333333333</v>
      </c>
      <c r="H13" s="196" t="s">
        <v>13</v>
      </c>
      <c r="I13" s="199">
        <f>IF(OR(P13="Disq",P13="Abd"),P13,(L13*1)+(M13*2)+(N13*3)+(O13*5)+P13)</f>
        <v>10</v>
      </c>
      <c r="J13" s="198">
        <f>SUM(K13:O13)</f>
        <v>12</v>
      </c>
      <c r="K13" s="185">
        <v>8</v>
      </c>
      <c r="L13" s="186">
        <v>2</v>
      </c>
      <c r="M13" s="186">
        <v>0</v>
      </c>
      <c r="N13" s="186">
        <v>1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25</v>
      </c>
      <c r="V13">
        <f>SUM(L13:L16)</f>
        <v>4</v>
      </c>
      <c r="W13">
        <f>SUM(M13:M16)</f>
        <v>4</v>
      </c>
    </row>
    <row r="14" spans="1:23" ht="14.85" customHeight="1" x14ac:dyDescent="0.2">
      <c r="A14" s="179"/>
      <c r="B14" s="169" t="s">
        <v>18</v>
      </c>
      <c r="C14" s="334" t="s">
        <v>38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5</v>
      </c>
      <c r="J14" s="170">
        <f>SUM(K14:O14)</f>
        <v>12</v>
      </c>
      <c r="K14" s="188">
        <v>9</v>
      </c>
      <c r="L14" s="189">
        <v>2</v>
      </c>
      <c r="M14" s="189">
        <v>0</v>
      </c>
      <c r="N14" s="189">
        <v>1</v>
      </c>
      <c r="O14" s="189">
        <v>0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0.70277777777777783</v>
      </c>
      <c r="H15" s="172" t="s">
        <v>15</v>
      </c>
      <c r="I15" s="200">
        <f t="shared" si="1"/>
        <v>8</v>
      </c>
      <c r="J15" s="170">
        <f>SUM(K15:O15)</f>
        <v>12</v>
      </c>
      <c r="K15" s="188">
        <v>8</v>
      </c>
      <c r="L15" s="189">
        <v>0</v>
      </c>
      <c r="M15" s="189">
        <v>4</v>
      </c>
      <c r="N15" s="189">
        <v>0</v>
      </c>
      <c r="O15" s="189">
        <v>0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0.28819444444444453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171</v>
      </c>
      <c r="D18" s="326" t="s">
        <v>225</v>
      </c>
      <c r="E18" s="326"/>
      <c r="F18" s="337" t="s">
        <v>16</v>
      </c>
      <c r="G18" s="344">
        <f>IF(SUM(J20:J23)=0,0,(SUM(L20:L23)*1+SUM(M20:M23)*2+SUM(N20:N23)*3+SUM(O20:O23)*5)/SUM(J20:J23))</f>
        <v>0.77777777777777779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28</v>
      </c>
      <c r="Q18" s="180"/>
      <c r="T18" s="336">
        <f>P18</f>
        <v>28</v>
      </c>
    </row>
    <row r="19" spans="1:23" ht="14.85" customHeight="1" x14ac:dyDescent="0.2">
      <c r="A19" s="179"/>
      <c r="B19" s="331">
        <v>3</v>
      </c>
      <c r="C19" s="170" t="s">
        <v>331</v>
      </c>
      <c r="D19" s="333" t="s">
        <v>170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0.41388888888888892</v>
      </c>
      <c r="H20" s="196" t="s">
        <v>13</v>
      </c>
      <c r="I20" s="199">
        <f>IF(OR(P20="Disq",P20="Abd"),P20,(L20*1)+(M20*2)+(N20*3)+(O20*5)+P20)</f>
        <v>14</v>
      </c>
      <c r="J20" s="198">
        <f>SUM(K20:O20)</f>
        <v>12</v>
      </c>
      <c r="K20" s="185">
        <v>6</v>
      </c>
      <c r="L20" s="186">
        <v>1</v>
      </c>
      <c r="M20" s="186">
        <v>2</v>
      </c>
      <c r="N20" s="186">
        <v>3</v>
      </c>
      <c r="O20" s="186">
        <v>0</v>
      </c>
      <c r="P20" s="187"/>
      <c r="Q20" s="180"/>
      <c r="R20" s="1">
        <f>IF(G22&gt;$O$2,"HC",0)</f>
        <v>0</v>
      </c>
      <c r="T20" s="336"/>
      <c r="U20">
        <f>SUM(K20:K23)</f>
        <v>21</v>
      </c>
      <c r="V20">
        <f>SUM(L20:L23)</f>
        <v>7</v>
      </c>
      <c r="W20">
        <f>SUM(M20:M23)</f>
        <v>3</v>
      </c>
    </row>
    <row r="21" spans="1:23" ht="14.85" customHeight="1" x14ac:dyDescent="0.2">
      <c r="A21" s="179"/>
      <c r="B21" s="169" t="s">
        <v>18</v>
      </c>
      <c r="C21" s="334" t="s">
        <v>52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6</v>
      </c>
      <c r="J21" s="170">
        <f>SUM(K21:O21)</f>
        <v>12</v>
      </c>
      <c r="K21" s="188">
        <v>8</v>
      </c>
      <c r="L21" s="189">
        <v>3</v>
      </c>
      <c r="M21" s="189">
        <v>0</v>
      </c>
      <c r="N21" s="189">
        <v>1</v>
      </c>
      <c r="O21" s="189">
        <v>0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0.70277777777777783</v>
      </c>
      <c r="H22" s="172" t="s">
        <v>15</v>
      </c>
      <c r="I22" s="200">
        <f t="shared" si="2"/>
        <v>8</v>
      </c>
      <c r="J22" s="170">
        <f>SUM(K22:O22)</f>
        <v>12</v>
      </c>
      <c r="K22" s="188">
        <v>7</v>
      </c>
      <c r="L22" s="189">
        <v>3</v>
      </c>
      <c r="M22" s="189">
        <v>1</v>
      </c>
      <c r="N22" s="189">
        <v>1</v>
      </c>
      <c r="O22" s="189">
        <v>0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0.28888888888888892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</sheetData>
  <sheetProtection algorithmName="SHA-512" hashValue="3mYx4lv1P7m11TLt458mWSquWoFm90c8bicWJ+hgAXb4iaORP9xUq47wf/f8J3ga4iWEu1liG4TTvWP+qr0Ehw==" saltValue="BL12ff8f+t3lf1JXF6sGdA==" spinCount="100000" sheet="1" objects="1" scenarios="1" selectLockedCells="1" sort="0" autoFilter="0"/>
  <mergeCells count="42">
    <mergeCell ref="J11:J12"/>
    <mergeCell ref="K11:L11"/>
    <mergeCell ref="N11:O11"/>
    <mergeCell ref="T11:T17"/>
    <mergeCell ref="B12:B13"/>
    <mergeCell ref="D12:E13"/>
    <mergeCell ref="C14:E16"/>
    <mergeCell ref="B15:B16"/>
    <mergeCell ref="D11:E11"/>
    <mergeCell ref="F11:F12"/>
    <mergeCell ref="G11:G12"/>
    <mergeCell ref="H11:H12"/>
    <mergeCell ref="I11:I12"/>
    <mergeCell ref="T18:T24"/>
    <mergeCell ref="C21:E23"/>
    <mergeCell ref="B22:B23"/>
    <mergeCell ref="D19:E20"/>
    <mergeCell ref="B19:B20"/>
    <mergeCell ref="J18:J19"/>
    <mergeCell ref="I18:I19"/>
    <mergeCell ref="H18:H19"/>
    <mergeCell ref="G18:G19"/>
    <mergeCell ref="F18:F19"/>
    <mergeCell ref="N18:O18"/>
    <mergeCell ref="K18:L18"/>
    <mergeCell ref="D18:E18"/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N4:O4"/>
  </mergeCells>
  <dataValidations count="1">
    <dataValidation type="list" allowBlank="1" showDropDown="1" showInputMessage="1" showErrorMessage="1" sqref="J6:J9 J20:J23 J13:J16" xr:uid="{AD1C16B9-ED36-4359-9CDA-BAE77B43D39E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469B-95AF-40C5-B9D4-E2A66729D115}">
  <sheetPr codeName="Feuil14">
    <tabColor rgb="FF002060"/>
    <pageSetUpPr fitToPage="1"/>
  </sheetPr>
  <dimension ref="A1:W73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23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10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182</v>
      </c>
      <c r="D4" s="326" t="s">
        <v>63</v>
      </c>
      <c r="E4" s="326"/>
      <c r="F4" s="337" t="s">
        <v>16</v>
      </c>
      <c r="G4" s="344">
        <f>IF(SUM(J6:J9)=0,0,(SUM(L6:L9)*1+SUM(M6:M9)*2+SUM(N6:N9)*3+SUM(O6:O9)*5)/SUM(J6:J9))</f>
        <v>0.33333333333333331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8</v>
      </c>
      <c r="Q4" s="180"/>
      <c r="T4" s="336">
        <f>P4</f>
        <v>8</v>
      </c>
    </row>
    <row r="5" spans="1:23" ht="14.85" customHeight="1" x14ac:dyDescent="0.2">
      <c r="A5" s="179"/>
      <c r="B5" s="331">
        <v>1</v>
      </c>
      <c r="C5" s="170" t="s">
        <v>380</v>
      </c>
      <c r="D5" s="333" t="s">
        <v>251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/>
      <c r="D6" s="333"/>
      <c r="E6" s="333"/>
      <c r="F6" s="171" t="s">
        <v>11</v>
      </c>
      <c r="G6" s="173">
        <v>0.39444444444444443</v>
      </c>
      <c r="H6" s="196" t="s">
        <v>13</v>
      </c>
      <c r="I6" s="199">
        <f>IF(OR(P6="Disq",P6="Abd"),P6,(L6*1)+(M6*2)+(N6*3)+(O6*5)+P6)</f>
        <v>6</v>
      </c>
      <c r="J6" s="198">
        <f>SUM(K6:O6)</f>
        <v>12</v>
      </c>
      <c r="K6" s="185">
        <v>8</v>
      </c>
      <c r="L6" s="186">
        <v>2</v>
      </c>
      <c r="M6" s="186">
        <v>2</v>
      </c>
      <c r="N6" s="186">
        <v>0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18</v>
      </c>
      <c r="V6">
        <f>SUM(L6:L9)</f>
        <v>4</v>
      </c>
      <c r="W6">
        <f>SUM(M6:M9)</f>
        <v>2</v>
      </c>
    </row>
    <row r="7" spans="1:23" ht="14.85" customHeight="1" x14ac:dyDescent="0.2">
      <c r="A7" s="179"/>
      <c r="B7" s="169" t="s">
        <v>18</v>
      </c>
      <c r="C7" s="334" t="s">
        <v>322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2</v>
      </c>
      <c r="J7" s="170">
        <f>SUM(K7:O7)</f>
        <v>12</v>
      </c>
      <c r="K7" s="188">
        <v>10</v>
      </c>
      <c r="L7" s="189">
        <v>2</v>
      </c>
      <c r="M7" s="189">
        <v>0</v>
      </c>
      <c r="N7" s="189">
        <v>0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0.58194444444444449</v>
      </c>
      <c r="H8" s="172" t="s">
        <v>15</v>
      </c>
      <c r="I8" s="200">
        <f t="shared" si="0"/>
        <v>0</v>
      </c>
      <c r="J8" s="170">
        <f>SUM(K8:O8)</f>
        <v>0</v>
      </c>
      <c r="K8" s="188"/>
      <c r="L8" s="189"/>
      <c r="M8" s="189"/>
      <c r="N8" s="189"/>
      <c r="O8" s="189"/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0.18750000000000006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209</v>
      </c>
      <c r="D11" s="326" t="s">
        <v>387</v>
      </c>
      <c r="E11" s="326"/>
      <c r="F11" s="337" t="s">
        <v>16</v>
      </c>
      <c r="G11" s="344">
        <f>IF(SUM(J13:J16)=0,0,(SUM(L13:L16)*1+SUM(M13:M16)*2+SUM(N13:N16)*3+SUM(O13:O16)*5)/SUM(J13:J16))</f>
        <v>0.66666666666666663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16</v>
      </c>
      <c r="Q11" s="180"/>
      <c r="T11" s="336">
        <f>P11</f>
        <v>16</v>
      </c>
    </row>
    <row r="12" spans="1:23" ht="14.85" customHeight="1" x14ac:dyDescent="0.2">
      <c r="A12" s="179"/>
      <c r="B12" s="331">
        <v>2</v>
      </c>
      <c r="C12" s="170" t="s">
        <v>391</v>
      </c>
      <c r="D12" s="333" t="s">
        <v>390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/>
      <c r="D13" s="333"/>
      <c r="E13" s="333"/>
      <c r="F13" s="171" t="s">
        <v>11</v>
      </c>
      <c r="G13" s="173">
        <v>0.38958333333333334</v>
      </c>
      <c r="H13" s="196" t="s">
        <v>13</v>
      </c>
      <c r="I13" s="199">
        <f>IF(OR(P13="Disq",P13="Abd"),P13,(L13*1)+(M13*2)+(N13*3)+(O13*5)+P13)</f>
        <v>11</v>
      </c>
      <c r="J13" s="198">
        <f>SUM(K13:O13)</f>
        <v>12</v>
      </c>
      <c r="K13" s="185">
        <v>8</v>
      </c>
      <c r="L13" s="186">
        <v>1</v>
      </c>
      <c r="M13" s="186">
        <v>1</v>
      </c>
      <c r="N13" s="186">
        <v>1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17</v>
      </c>
      <c r="V13">
        <f>SUM(L13:L16)</f>
        <v>3</v>
      </c>
      <c r="W13">
        <f>SUM(M13:M16)</f>
        <v>1</v>
      </c>
    </row>
    <row r="14" spans="1:23" ht="14.85" customHeight="1" x14ac:dyDescent="0.2">
      <c r="A14" s="179"/>
      <c r="B14" s="169" t="s">
        <v>18</v>
      </c>
      <c r="C14" s="334" t="s">
        <v>322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5</v>
      </c>
      <c r="J14" s="170">
        <f>SUM(K14:O14)</f>
        <v>12</v>
      </c>
      <c r="K14" s="188">
        <v>9</v>
      </c>
      <c r="L14" s="189">
        <v>2</v>
      </c>
      <c r="M14" s="189">
        <v>0</v>
      </c>
      <c r="N14" s="189">
        <v>1</v>
      </c>
      <c r="O14" s="189">
        <v>0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0.6777777777777777</v>
      </c>
      <c r="H15" s="172" t="s">
        <v>15</v>
      </c>
      <c r="I15" s="200">
        <f t="shared" si="1"/>
        <v>0</v>
      </c>
      <c r="J15" s="170">
        <f>SUM(K15:O15)</f>
        <v>0</v>
      </c>
      <c r="K15" s="188"/>
      <c r="L15" s="189"/>
      <c r="M15" s="189"/>
      <c r="N15" s="189"/>
      <c r="O15" s="189"/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0.28819444444444436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183</v>
      </c>
      <c r="D18" s="326" t="s">
        <v>232</v>
      </c>
      <c r="E18" s="326"/>
      <c r="F18" s="337" t="s">
        <v>16</v>
      </c>
      <c r="G18" s="344">
        <f>IF(SUM(J20:J23)=0,0,(SUM(L20:L23)*1+SUM(M20:M23)*2+SUM(N20:N23)*3+SUM(O20:O23)*5)/SUM(J20:J23))</f>
        <v>0.79166666666666663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19</v>
      </c>
      <c r="Q18" s="180"/>
      <c r="T18" s="336">
        <f>P18</f>
        <v>19</v>
      </c>
    </row>
    <row r="19" spans="1:23" ht="14.85" customHeight="1" x14ac:dyDescent="0.2">
      <c r="A19" s="179"/>
      <c r="B19" s="331">
        <v>3</v>
      </c>
      <c r="C19" s="170" t="s">
        <v>290</v>
      </c>
      <c r="D19" s="333" t="s">
        <v>289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0.3979166666666667</v>
      </c>
      <c r="H20" s="196" t="s">
        <v>13</v>
      </c>
      <c r="I20" s="199">
        <f>IF(OR(P20="Disq",P20="Abd"),P20,(L20*1)+(M20*2)+(N20*3)+(O20*5)+P20)</f>
        <v>14</v>
      </c>
      <c r="J20" s="198">
        <f>SUM(K20:O20)</f>
        <v>12</v>
      </c>
      <c r="K20" s="185">
        <v>5</v>
      </c>
      <c r="L20" s="186">
        <v>4</v>
      </c>
      <c r="M20" s="186">
        <v>1</v>
      </c>
      <c r="N20" s="186">
        <v>1</v>
      </c>
      <c r="O20" s="186">
        <v>1</v>
      </c>
      <c r="P20" s="187"/>
      <c r="Q20" s="180"/>
      <c r="R20" s="1">
        <f>IF(G22&gt;$O$2,"HC",0)</f>
        <v>0</v>
      </c>
      <c r="T20" s="336"/>
      <c r="U20">
        <f>SUM(K20:K23)</f>
        <v>13</v>
      </c>
      <c r="V20">
        <f>SUM(L20:L23)</f>
        <v>7</v>
      </c>
      <c r="W20">
        <f>SUM(M20:M23)</f>
        <v>2</v>
      </c>
    </row>
    <row r="21" spans="1:23" ht="14.85" customHeight="1" x14ac:dyDescent="0.2">
      <c r="A21" s="179"/>
      <c r="B21" s="169" t="s">
        <v>18</v>
      </c>
      <c r="C21" s="334" t="s">
        <v>41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5</v>
      </c>
      <c r="J21" s="170">
        <f>SUM(K21:O21)</f>
        <v>12</v>
      </c>
      <c r="K21" s="188">
        <v>8</v>
      </c>
      <c r="L21" s="189">
        <v>3</v>
      </c>
      <c r="M21" s="189">
        <v>1</v>
      </c>
      <c r="N21" s="189">
        <v>0</v>
      </c>
      <c r="O21" s="189">
        <v>0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0.58888888888888891</v>
      </c>
      <c r="H22" s="172" t="s">
        <v>15</v>
      </c>
      <c r="I22" s="200">
        <f t="shared" si="2"/>
        <v>0</v>
      </c>
      <c r="J22" s="170">
        <f>SUM(K22:O22)</f>
        <v>0</v>
      </c>
      <c r="K22" s="188"/>
      <c r="L22" s="189"/>
      <c r="M22" s="189"/>
      <c r="N22" s="189"/>
      <c r="O22" s="189"/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0.19097222222222221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181</v>
      </c>
      <c r="D25" s="326" t="s">
        <v>259</v>
      </c>
      <c r="E25" s="326"/>
      <c r="F25" s="337" t="s">
        <v>16</v>
      </c>
      <c r="G25" s="344">
        <f>IF(SUM(J27:J30)=0,0,(SUM(L27:L30)*1+SUM(M27:M30)*2+SUM(N27:N30)*3+SUM(O27:O30)*5)/SUM(J27:J30))</f>
        <v>0.91666666666666663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22</v>
      </c>
      <c r="Q25" s="180"/>
      <c r="T25" s="336">
        <f>P25</f>
        <v>22</v>
      </c>
    </row>
    <row r="26" spans="1:23" ht="14.85" customHeight="1" x14ac:dyDescent="0.2">
      <c r="A26" s="179"/>
      <c r="B26" s="331">
        <v>4</v>
      </c>
      <c r="C26" s="170" t="s">
        <v>267</v>
      </c>
      <c r="D26" s="333" t="s">
        <v>264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181</v>
      </c>
      <c r="D27" s="333"/>
      <c r="E27" s="333"/>
      <c r="F27" s="171" t="s">
        <v>11</v>
      </c>
      <c r="G27" s="173">
        <v>0.38125000000000003</v>
      </c>
      <c r="H27" s="196" t="s">
        <v>13</v>
      </c>
      <c r="I27" s="199">
        <f>IF(OR(P27="Disq",P27="Abd"),P27,(L27*1)+(M27*2)+(N27*3)+(O27*5)+P27)</f>
        <v>9</v>
      </c>
      <c r="J27" s="198">
        <f>SUM(K27:O27)</f>
        <v>12</v>
      </c>
      <c r="K27" s="185">
        <v>5</v>
      </c>
      <c r="L27" s="186">
        <v>5</v>
      </c>
      <c r="M27" s="186">
        <v>2</v>
      </c>
      <c r="N27" s="186">
        <v>0</v>
      </c>
      <c r="O27" s="186">
        <v>0</v>
      </c>
      <c r="P27" s="187"/>
      <c r="Q27" s="180"/>
      <c r="R27" s="1">
        <f>IF(G29&gt;$O$2,"HC",0)</f>
        <v>0</v>
      </c>
      <c r="T27" s="336"/>
      <c r="U27">
        <f>SUM(K27:K30)</f>
        <v>10</v>
      </c>
      <c r="V27">
        <f>SUM(L27:L30)</f>
        <v>10</v>
      </c>
      <c r="W27">
        <f>SUM(M27:M30)</f>
        <v>2</v>
      </c>
    </row>
    <row r="28" spans="1:23" ht="14.85" customHeight="1" x14ac:dyDescent="0.2">
      <c r="A28" s="179"/>
      <c r="B28" s="169" t="s">
        <v>18</v>
      </c>
      <c r="C28" s="334" t="s">
        <v>291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13</v>
      </c>
      <c r="J28" s="170">
        <f>SUM(K28:O28)</f>
        <v>12</v>
      </c>
      <c r="K28" s="188">
        <v>5</v>
      </c>
      <c r="L28" s="189">
        <v>5</v>
      </c>
      <c r="M28" s="189">
        <v>0</v>
      </c>
      <c r="N28" s="189">
        <v>1</v>
      </c>
      <c r="O28" s="189">
        <v>1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</v>
      </c>
      <c r="H29" s="172" t="s">
        <v>15</v>
      </c>
      <c r="I29" s="200">
        <f t="shared" si="3"/>
        <v>0</v>
      </c>
      <c r="J29" s="170">
        <f>SUM(K29:O29)</f>
        <v>0</v>
      </c>
      <c r="K29" s="188"/>
      <c r="L29" s="189"/>
      <c r="M29" s="189"/>
      <c r="N29" s="189"/>
      <c r="O29" s="189"/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187</v>
      </c>
      <c r="D32" s="326" t="s">
        <v>349</v>
      </c>
      <c r="E32" s="326"/>
      <c r="F32" s="337" t="s">
        <v>16</v>
      </c>
      <c r="G32" s="344">
        <f>IF(SUM(J34:J37)=0,0,(SUM(L34:L37)*1+SUM(M34:M37)*2+SUM(N34:N37)*3+SUM(O34:O37)*5)/SUM(J34:J37))</f>
        <v>2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48</v>
      </c>
      <c r="Q32" s="180"/>
      <c r="T32" s="336">
        <f>P32</f>
        <v>48</v>
      </c>
    </row>
    <row r="33" spans="1:23" ht="14.85" customHeight="1" x14ac:dyDescent="0.2">
      <c r="A33" s="179"/>
      <c r="B33" s="331">
        <v>5</v>
      </c>
      <c r="C33" s="170" t="s">
        <v>383</v>
      </c>
      <c r="D33" s="333" t="s">
        <v>352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181</v>
      </c>
      <c r="D34" s="333"/>
      <c r="E34" s="333"/>
      <c r="F34" s="171" t="s">
        <v>11</v>
      </c>
      <c r="G34" s="173">
        <v>0.39930555555555558</v>
      </c>
      <c r="H34" s="196" t="s">
        <v>13</v>
      </c>
      <c r="I34" s="199">
        <f>IF(OR(P34="Disq",P34="Abd"),P34,(L34*1)+(M34*2)+(N34*3)+(O34*5)+P34)</f>
        <v>30</v>
      </c>
      <c r="J34" s="198">
        <f>SUM(K34:O34)</f>
        <v>12</v>
      </c>
      <c r="K34" s="185">
        <v>1</v>
      </c>
      <c r="L34" s="186">
        <v>2</v>
      </c>
      <c r="M34" s="186">
        <v>3</v>
      </c>
      <c r="N34" s="186">
        <v>4</v>
      </c>
      <c r="O34" s="186">
        <v>2</v>
      </c>
      <c r="P34" s="187"/>
      <c r="Q34" s="180"/>
      <c r="R34" s="1">
        <f>IF(G36&gt;$O$2,"HC",0)</f>
        <v>0</v>
      </c>
      <c r="T34" s="336"/>
      <c r="U34">
        <f>SUM(K34:K37)</f>
        <v>7</v>
      </c>
      <c r="V34">
        <f>SUM(L34:L37)</f>
        <v>2</v>
      </c>
      <c r="W34">
        <f>SUM(M34:M37)</f>
        <v>5</v>
      </c>
    </row>
    <row r="35" spans="1:23" ht="14.85" customHeight="1" x14ac:dyDescent="0.2">
      <c r="A35" s="179"/>
      <c r="B35" s="169" t="s">
        <v>18</v>
      </c>
      <c r="C35" s="334" t="s">
        <v>38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18</v>
      </c>
      <c r="J35" s="170">
        <f>SUM(K35:O35)</f>
        <v>12</v>
      </c>
      <c r="K35" s="188">
        <v>6</v>
      </c>
      <c r="L35" s="189">
        <v>0</v>
      </c>
      <c r="M35" s="189">
        <v>2</v>
      </c>
      <c r="N35" s="189">
        <v>3</v>
      </c>
      <c r="O35" s="189">
        <v>1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0.65208333333333335</v>
      </c>
      <c r="H36" s="172" t="s">
        <v>15</v>
      </c>
      <c r="I36" s="200">
        <f t="shared" si="4"/>
        <v>0</v>
      </c>
      <c r="J36" s="170">
        <f>SUM(K36:O36)</f>
        <v>0</v>
      </c>
      <c r="K36" s="188"/>
      <c r="L36" s="189"/>
      <c r="M36" s="189"/>
      <c r="N36" s="189"/>
      <c r="O36" s="189"/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0.25277777777777777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185</v>
      </c>
      <c r="D39" s="326" t="s">
        <v>384</v>
      </c>
      <c r="E39" s="326"/>
      <c r="F39" s="337" t="s">
        <v>16</v>
      </c>
      <c r="G39" s="344">
        <f>IF(SUM(J41:J44)=0,0,(SUM(L41:L44)*1+SUM(M41:M44)*2+SUM(N41:N44)*3+SUM(O41:O44)*5)/SUM(J41:J44))</f>
        <v>2.2916666666666665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55</v>
      </c>
      <c r="Q39" s="180"/>
      <c r="T39" s="336">
        <f>P39</f>
        <v>55</v>
      </c>
    </row>
    <row r="40" spans="1:23" ht="14.85" customHeight="1" x14ac:dyDescent="0.2">
      <c r="A40" s="179"/>
      <c r="B40" s="331">
        <v>6</v>
      </c>
      <c r="C40" s="170" t="s">
        <v>386</v>
      </c>
      <c r="D40" s="333" t="s">
        <v>385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 t="s">
        <v>181</v>
      </c>
      <c r="D41" s="333"/>
      <c r="E41" s="333"/>
      <c r="F41" s="171" t="s">
        <v>11</v>
      </c>
      <c r="G41" s="173">
        <v>0.42291666666666666</v>
      </c>
      <c r="H41" s="196" t="s">
        <v>13</v>
      </c>
      <c r="I41" s="199">
        <f>IF(OR(P41="Disq",P41="Abd"),P41,(L41*1)+(M41*2)+(N41*3)+(O41*5)+P41)</f>
        <v>31</v>
      </c>
      <c r="J41" s="198">
        <f>SUM(K41:O41)</f>
        <v>12</v>
      </c>
      <c r="K41" s="185">
        <v>1</v>
      </c>
      <c r="L41" s="186">
        <v>2</v>
      </c>
      <c r="M41" s="186">
        <v>0</v>
      </c>
      <c r="N41" s="186">
        <v>8</v>
      </c>
      <c r="O41" s="186">
        <v>1</v>
      </c>
      <c r="P41" s="187"/>
      <c r="Q41" s="180"/>
      <c r="R41" s="1">
        <f>IF(G43&gt;$O$2,"HC",0)</f>
        <v>0</v>
      </c>
      <c r="T41" s="336"/>
      <c r="U41">
        <f>SUM(K41:K44)</f>
        <v>2</v>
      </c>
      <c r="V41">
        <f>SUM(L41:L44)</f>
        <v>5</v>
      </c>
      <c r="W41">
        <f>SUM(M41:M44)</f>
        <v>3</v>
      </c>
    </row>
    <row r="42" spans="1:23" ht="14.85" customHeight="1" x14ac:dyDescent="0.2">
      <c r="A42" s="179"/>
      <c r="B42" s="169" t="s">
        <v>18</v>
      </c>
      <c r="C42" s="334" t="s">
        <v>43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24</v>
      </c>
      <c r="J42" s="170">
        <f>SUM(K42:O42)</f>
        <v>12</v>
      </c>
      <c r="K42" s="188">
        <v>1</v>
      </c>
      <c r="L42" s="189">
        <v>3</v>
      </c>
      <c r="M42" s="189">
        <v>3</v>
      </c>
      <c r="N42" s="189">
        <v>5</v>
      </c>
      <c r="O42" s="189">
        <v>0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0.66180555555555554</v>
      </c>
      <c r="H43" s="172" t="s">
        <v>15</v>
      </c>
      <c r="I43" s="200">
        <f t="shared" si="5"/>
        <v>0</v>
      </c>
      <c r="J43" s="170">
        <f>SUM(K43:O43)</f>
        <v>0</v>
      </c>
      <c r="K43" s="188"/>
      <c r="L43" s="189"/>
      <c r="M43" s="189"/>
      <c r="N43" s="189"/>
      <c r="O43" s="189"/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0.23888888888888887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184</v>
      </c>
      <c r="D46" s="326" t="s">
        <v>206</v>
      </c>
      <c r="E46" s="326"/>
      <c r="F46" s="337" t="s">
        <v>16</v>
      </c>
      <c r="G46" s="344">
        <f>IF(SUM(J48:J51)=0,0,(SUM(L48:L51)*1+SUM(M48:M51)*2+SUM(N48:N51)*3+SUM(O48:O51)*5)/SUM(J48:J51))</f>
        <v>2.5833333333333335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62</v>
      </c>
      <c r="Q46" s="180"/>
      <c r="T46" s="336">
        <f>P46</f>
        <v>62</v>
      </c>
    </row>
    <row r="47" spans="1:23" ht="14.85" customHeight="1" x14ac:dyDescent="0.2">
      <c r="A47" s="179"/>
      <c r="B47" s="331">
        <v>7</v>
      </c>
      <c r="C47" s="170" t="s">
        <v>342</v>
      </c>
      <c r="D47" s="333" t="s">
        <v>207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181</v>
      </c>
      <c r="D48" s="333"/>
      <c r="E48" s="333"/>
      <c r="F48" s="171" t="s">
        <v>11</v>
      </c>
      <c r="G48" s="173">
        <v>0.42222222222222222</v>
      </c>
      <c r="H48" s="196" t="s">
        <v>13</v>
      </c>
      <c r="I48" s="199">
        <f>IF(OR(P48="Disq",P48="Abd"),P48,(L48*1)+(M48*2)+(N48*3)+(O48*5)+P48)</f>
        <v>30</v>
      </c>
      <c r="J48" s="198">
        <f>SUM(K48:O48)</f>
        <v>12</v>
      </c>
      <c r="K48" s="185">
        <v>2</v>
      </c>
      <c r="L48" s="186">
        <v>1</v>
      </c>
      <c r="M48" s="186">
        <v>0</v>
      </c>
      <c r="N48" s="186">
        <v>8</v>
      </c>
      <c r="O48" s="186">
        <v>1</v>
      </c>
      <c r="P48" s="187"/>
      <c r="Q48" s="180"/>
      <c r="R48" s="1">
        <f>IF(G50&gt;$O$2,"HC",0)</f>
        <v>0</v>
      </c>
      <c r="T48" s="336"/>
      <c r="U48">
        <f>SUM(K48:K51)</f>
        <v>4</v>
      </c>
      <c r="V48">
        <f>SUM(L48:L51)</f>
        <v>2</v>
      </c>
      <c r="W48">
        <f>SUM(M48:M51)</f>
        <v>0</v>
      </c>
    </row>
    <row r="49" spans="1:23" ht="14.85" customHeight="1" x14ac:dyDescent="0.2">
      <c r="A49" s="179"/>
      <c r="B49" s="169" t="s">
        <v>18</v>
      </c>
      <c r="C49" s="334" t="s">
        <v>43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32</v>
      </c>
      <c r="J49" s="170">
        <f>SUM(K49:O49)</f>
        <v>12</v>
      </c>
      <c r="K49" s="188">
        <v>2</v>
      </c>
      <c r="L49" s="189">
        <v>1</v>
      </c>
      <c r="M49" s="189">
        <v>0</v>
      </c>
      <c r="N49" s="189">
        <v>7</v>
      </c>
      <c r="O49" s="189">
        <v>2</v>
      </c>
      <c r="P49" s="190"/>
      <c r="Q49" s="180"/>
      <c r="R49" s="1"/>
      <c r="T49" s="336"/>
    </row>
    <row r="50" spans="1:23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</v>
      </c>
      <c r="H50" s="172" t="s">
        <v>15</v>
      </c>
      <c r="I50" s="200">
        <f t="shared" si="6"/>
        <v>0</v>
      </c>
      <c r="J50" s="170">
        <f>SUM(K50:O50)</f>
        <v>0</v>
      </c>
      <c r="K50" s="188"/>
      <c r="L50" s="189"/>
      <c r="M50" s="189"/>
      <c r="N50" s="189"/>
      <c r="O50" s="189"/>
      <c r="P50" s="190"/>
      <c r="Q50" s="180"/>
      <c r="T50" s="336"/>
    </row>
    <row r="51" spans="1:23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3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  <row r="53" spans="1:23" ht="39" customHeight="1" x14ac:dyDescent="0.2">
      <c r="A53" s="179"/>
      <c r="B53" s="161" t="s">
        <v>17</v>
      </c>
      <c r="C53" s="162">
        <v>208</v>
      </c>
      <c r="D53" s="326" t="s">
        <v>387</v>
      </c>
      <c r="E53" s="326"/>
      <c r="F53" s="337" t="s">
        <v>16</v>
      </c>
      <c r="G53" s="344">
        <f>IF(SUM(J55:J58)=0,0,(SUM(L55:L58)*1+SUM(M55:M58)*2+SUM(N55:N58)*3+SUM(O55:O58)*5)/SUM(J55:J58))</f>
        <v>3.4166666666666665</v>
      </c>
      <c r="H53" s="329" t="s">
        <v>9</v>
      </c>
      <c r="I53" s="327" t="s">
        <v>10</v>
      </c>
      <c r="J53" s="346" t="s">
        <v>32</v>
      </c>
      <c r="K53" s="341" t="s">
        <v>31</v>
      </c>
      <c r="L53" s="341"/>
      <c r="M53" s="195">
        <f>R55</f>
        <v>0</v>
      </c>
      <c r="N53" s="342" t="s">
        <v>30</v>
      </c>
      <c r="O53" s="343"/>
      <c r="P53" s="163">
        <f>IF(OR(P55="Disq",P56="Disq",P57="Disq",P58="Disq",R55="HC"),"Disq",IF(OR(P55="Abd",P56="Abd",P57="Abd",P58="Abd"),"Abd",SUM(I55:I58)+M53))</f>
        <v>82</v>
      </c>
      <c r="Q53" s="180"/>
      <c r="T53" s="336">
        <f>P53</f>
        <v>82</v>
      </c>
    </row>
    <row r="54" spans="1:23" ht="14.85" customHeight="1" x14ac:dyDescent="0.2">
      <c r="A54" s="179"/>
      <c r="B54" s="331">
        <v>8</v>
      </c>
      <c r="C54" s="170" t="s">
        <v>389</v>
      </c>
      <c r="D54" s="333" t="s">
        <v>388</v>
      </c>
      <c r="E54" s="333"/>
      <c r="F54" s="338"/>
      <c r="G54" s="345"/>
      <c r="H54" s="330"/>
      <c r="I54" s="328"/>
      <c r="J54" s="347"/>
      <c r="K54" s="164" t="s">
        <v>2</v>
      </c>
      <c r="L54" s="164" t="s">
        <v>3</v>
      </c>
      <c r="M54" s="164" t="s">
        <v>4</v>
      </c>
      <c r="N54" s="164" t="s">
        <v>5</v>
      </c>
      <c r="O54" s="164" t="s">
        <v>6</v>
      </c>
      <c r="P54" s="164" t="s">
        <v>7</v>
      </c>
      <c r="Q54" s="180"/>
      <c r="T54" s="336"/>
    </row>
    <row r="55" spans="1:23" ht="14.85" customHeight="1" x14ac:dyDescent="0.2">
      <c r="A55" s="179"/>
      <c r="B55" s="332"/>
      <c r="C55" s="170"/>
      <c r="D55" s="333"/>
      <c r="E55" s="333"/>
      <c r="F55" s="171" t="s">
        <v>11</v>
      </c>
      <c r="G55" s="173">
        <v>0.3888888888888889</v>
      </c>
      <c r="H55" s="196" t="s">
        <v>13</v>
      </c>
      <c r="I55" s="199">
        <f>IF(OR(P55="Disq",P55="Abd"),P55,(L55*1)+(M55*2)+(N55*3)+(O55*5)+P55)</f>
        <v>45</v>
      </c>
      <c r="J55" s="198">
        <f>SUM(K55:O55)</f>
        <v>12</v>
      </c>
      <c r="K55" s="185">
        <v>1</v>
      </c>
      <c r="L55" s="186">
        <v>0</v>
      </c>
      <c r="M55" s="186">
        <v>0</v>
      </c>
      <c r="N55" s="186">
        <v>5</v>
      </c>
      <c r="O55" s="186">
        <v>6</v>
      </c>
      <c r="P55" s="187"/>
      <c r="Q55" s="180"/>
      <c r="R55" s="1">
        <f>IF(G57&gt;$O$2,"HC",0)</f>
        <v>0</v>
      </c>
      <c r="T55" s="336"/>
      <c r="U55">
        <f>SUM(K55:K58)</f>
        <v>3</v>
      </c>
      <c r="V55">
        <f>SUM(L55:L58)</f>
        <v>0</v>
      </c>
      <c r="W55">
        <f>SUM(M55:M58)</f>
        <v>1</v>
      </c>
    </row>
    <row r="56" spans="1:23" ht="14.85" customHeight="1" x14ac:dyDescent="0.2">
      <c r="A56" s="179"/>
      <c r="B56" s="169" t="s">
        <v>18</v>
      </c>
      <c r="C56" s="334" t="s">
        <v>322</v>
      </c>
      <c r="D56" s="334"/>
      <c r="E56" s="334"/>
      <c r="F56" s="175"/>
      <c r="G56" s="194"/>
      <c r="H56" s="172" t="s">
        <v>14</v>
      </c>
      <c r="I56" s="200">
        <f t="shared" ref="I56:I58" si="7">IF(OR(P56="Disq",P56="Abd"),P56,(L56*1)+(M56*2)+(N56*3)+(O56*5)+P56)</f>
        <v>37</v>
      </c>
      <c r="J56" s="170">
        <f>SUM(K56:O56)</f>
        <v>12</v>
      </c>
      <c r="K56" s="188">
        <v>2</v>
      </c>
      <c r="L56" s="189">
        <v>0</v>
      </c>
      <c r="M56" s="189">
        <v>1</v>
      </c>
      <c r="N56" s="189">
        <v>5</v>
      </c>
      <c r="O56" s="189">
        <v>4</v>
      </c>
      <c r="P56" s="190"/>
      <c r="Q56" s="180"/>
      <c r="R56" s="1"/>
      <c r="T56" s="336"/>
    </row>
    <row r="57" spans="1:23" ht="14.85" customHeight="1" x14ac:dyDescent="0.2">
      <c r="A57" s="179"/>
      <c r="B57" s="323">
        <f>VLOOKUP(B54,Attribution_des_points,2,FALSE)</f>
        <v>8</v>
      </c>
      <c r="C57" s="334"/>
      <c r="D57" s="334"/>
      <c r="E57" s="334"/>
      <c r="F57" s="171" t="s">
        <v>12</v>
      </c>
      <c r="G57" s="174">
        <v>0.67569444444444438</v>
      </c>
      <c r="H57" s="172" t="s">
        <v>15</v>
      </c>
      <c r="I57" s="200">
        <f t="shared" si="7"/>
        <v>0</v>
      </c>
      <c r="J57" s="170">
        <f>SUM(K57:O57)</f>
        <v>0</v>
      </c>
      <c r="K57" s="188"/>
      <c r="L57" s="189"/>
      <c r="M57" s="189"/>
      <c r="N57" s="189"/>
      <c r="O57" s="189"/>
      <c r="P57" s="190"/>
      <c r="Q57" s="180"/>
      <c r="T57" s="336"/>
    </row>
    <row r="58" spans="1:23" ht="14.85" customHeight="1" x14ac:dyDescent="0.2">
      <c r="A58" s="179"/>
      <c r="B58" s="325"/>
      <c r="C58" s="335"/>
      <c r="D58" s="335"/>
      <c r="E58" s="335"/>
      <c r="F58" s="172" t="s">
        <v>26</v>
      </c>
      <c r="G58" s="165">
        <f>IF(G57=0,0,G57-G55)</f>
        <v>0.28680555555555548</v>
      </c>
      <c r="H58" s="197" t="s">
        <v>24</v>
      </c>
      <c r="I58" s="201">
        <f t="shared" si="7"/>
        <v>0</v>
      </c>
      <c r="J58" s="170">
        <f>SUM(K58:O58)</f>
        <v>0</v>
      </c>
      <c r="K58" s="191"/>
      <c r="L58" s="192"/>
      <c r="M58" s="192"/>
      <c r="N58" s="192"/>
      <c r="O58" s="192"/>
      <c r="P58" s="193"/>
      <c r="Q58" s="180"/>
      <c r="T58" s="336"/>
    </row>
    <row r="59" spans="1:23" ht="12.75" customHeight="1" x14ac:dyDescent="0.2">
      <c r="A59" s="179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0"/>
      <c r="T59" s="336"/>
    </row>
    <row r="60" spans="1:23" ht="39" customHeight="1" x14ac:dyDescent="0.2">
      <c r="A60" s="179"/>
      <c r="B60" s="161" t="s">
        <v>17</v>
      </c>
      <c r="C60" s="162">
        <v>206</v>
      </c>
      <c r="D60" s="326" t="s">
        <v>348</v>
      </c>
      <c r="E60" s="326"/>
      <c r="F60" s="337" t="s">
        <v>16</v>
      </c>
      <c r="G60" s="344">
        <f>IF(SUM(J62:J65)=0,0,(SUM(L62:L65)*1+SUM(M62:M65)*2+SUM(N62:N65)*3+SUM(O62:O65)*5)/SUM(J62:J65))</f>
        <v>4.416666666666667</v>
      </c>
      <c r="H60" s="329" t="s">
        <v>9</v>
      </c>
      <c r="I60" s="327" t="s">
        <v>10</v>
      </c>
      <c r="J60" s="346" t="s">
        <v>32</v>
      </c>
      <c r="K60" s="341" t="s">
        <v>31</v>
      </c>
      <c r="L60" s="341"/>
      <c r="M60" s="195">
        <f>R62</f>
        <v>0</v>
      </c>
      <c r="N60" s="342" t="s">
        <v>30</v>
      </c>
      <c r="O60" s="343"/>
      <c r="P60" s="163" t="str">
        <f>IF(OR(P62="Disq",P63="Disq",P64="Disq",P65="Disq",R62="HC"),"Disq",IF(OR(P62="Abd",P63="Abd",P64="Abd",P65="Abd"),"Abd",SUM(I62:I65)+M60))</f>
        <v>Abd</v>
      </c>
      <c r="Q60" s="180"/>
      <c r="T60" s="336" t="str">
        <f>P60</f>
        <v>Abd</v>
      </c>
    </row>
    <row r="61" spans="1:23" ht="14.85" customHeight="1" x14ac:dyDescent="0.2">
      <c r="A61" s="179"/>
      <c r="B61" s="331" t="s">
        <v>105</v>
      </c>
      <c r="C61" s="170" t="s">
        <v>381</v>
      </c>
      <c r="D61" s="333" t="s">
        <v>350</v>
      </c>
      <c r="E61" s="333"/>
      <c r="F61" s="338"/>
      <c r="G61" s="345"/>
      <c r="H61" s="330"/>
      <c r="I61" s="328"/>
      <c r="J61" s="347"/>
      <c r="K61" s="164" t="s">
        <v>2</v>
      </c>
      <c r="L61" s="164" t="s">
        <v>3</v>
      </c>
      <c r="M61" s="164" t="s">
        <v>4</v>
      </c>
      <c r="N61" s="164" t="s">
        <v>5</v>
      </c>
      <c r="O61" s="164" t="s">
        <v>6</v>
      </c>
      <c r="P61" s="164" t="s">
        <v>7</v>
      </c>
      <c r="Q61" s="180"/>
      <c r="T61" s="336"/>
    </row>
    <row r="62" spans="1:23" ht="14.85" customHeight="1" x14ac:dyDescent="0.2">
      <c r="A62" s="179"/>
      <c r="B62" s="332"/>
      <c r="C62" s="170" t="s">
        <v>181</v>
      </c>
      <c r="D62" s="333"/>
      <c r="E62" s="333"/>
      <c r="F62" s="171" t="s">
        <v>11</v>
      </c>
      <c r="G62" s="173">
        <v>0.3840277777777778</v>
      </c>
      <c r="H62" s="196" t="s">
        <v>13</v>
      </c>
      <c r="I62" s="199" t="str">
        <f>IF(OR(P62="Disq",P62="Abd"),P62,(L62*1)+(M62*2)+(N62*3)+(O62*5)+P62)</f>
        <v>abd</v>
      </c>
      <c r="J62" s="198">
        <f>SUM(K62:O62)</f>
        <v>12</v>
      </c>
      <c r="K62" s="185">
        <v>0</v>
      </c>
      <c r="L62" s="186">
        <v>0</v>
      </c>
      <c r="M62" s="186">
        <v>1</v>
      </c>
      <c r="N62" s="186">
        <v>2</v>
      </c>
      <c r="O62" s="186">
        <v>9</v>
      </c>
      <c r="P62" s="187" t="s">
        <v>393</v>
      </c>
      <c r="Q62" s="180"/>
      <c r="R62" s="1">
        <f>IF(G64&gt;$O$2,"HC",0)</f>
        <v>0</v>
      </c>
      <c r="T62" s="336"/>
      <c r="U62">
        <f>SUM(K62:K65)</f>
        <v>0</v>
      </c>
      <c r="V62">
        <f>SUM(L62:L65)</f>
        <v>0</v>
      </c>
      <c r="W62">
        <f>SUM(M62:M65)</f>
        <v>1</v>
      </c>
    </row>
    <row r="63" spans="1:23" ht="14.85" customHeight="1" x14ac:dyDescent="0.2">
      <c r="A63" s="179"/>
      <c r="B63" s="169" t="s">
        <v>18</v>
      </c>
      <c r="C63" s="334" t="s">
        <v>353</v>
      </c>
      <c r="D63" s="334"/>
      <c r="E63" s="334"/>
      <c r="F63" s="175"/>
      <c r="G63" s="194"/>
      <c r="H63" s="172" t="s">
        <v>14</v>
      </c>
      <c r="I63" s="200">
        <f t="shared" ref="I63:I65" si="8">IF(OR(P63="Disq",P63="Abd"),P63,(L63*1)+(M63*2)+(N63*3)+(O63*5)+P63)</f>
        <v>0</v>
      </c>
      <c r="J63" s="170">
        <f>SUM(K63:O63)</f>
        <v>0</v>
      </c>
      <c r="K63" s="188"/>
      <c r="L63" s="189"/>
      <c r="M63" s="189"/>
      <c r="N63" s="189"/>
      <c r="O63" s="189"/>
      <c r="P63" s="190"/>
      <c r="Q63" s="180"/>
      <c r="R63" s="1"/>
      <c r="T63" s="336"/>
    </row>
    <row r="64" spans="1:23" ht="14.85" customHeight="1" x14ac:dyDescent="0.2">
      <c r="A64" s="179"/>
      <c r="B64" s="323" t="str">
        <f>VLOOKUP(B61,Attribution_des_points,2,FALSE)</f>
        <v>NC</v>
      </c>
      <c r="C64" s="334"/>
      <c r="D64" s="334"/>
      <c r="E64" s="334"/>
      <c r="F64" s="171" t="s">
        <v>12</v>
      </c>
      <c r="G64" s="174">
        <v>0</v>
      </c>
      <c r="H64" s="172" t="s">
        <v>15</v>
      </c>
      <c r="I64" s="200">
        <f t="shared" si="8"/>
        <v>0</v>
      </c>
      <c r="J64" s="170">
        <f>SUM(K64:O64)</f>
        <v>0</v>
      </c>
      <c r="K64" s="188"/>
      <c r="L64" s="189"/>
      <c r="M64" s="189"/>
      <c r="N64" s="189"/>
      <c r="O64" s="189"/>
      <c r="P64" s="190"/>
      <c r="Q64" s="180"/>
      <c r="T64" s="336"/>
    </row>
    <row r="65" spans="1:23" ht="14.85" customHeight="1" x14ac:dyDescent="0.2">
      <c r="A65" s="179"/>
      <c r="B65" s="325"/>
      <c r="C65" s="335"/>
      <c r="D65" s="335"/>
      <c r="E65" s="335"/>
      <c r="F65" s="172" t="s">
        <v>26</v>
      </c>
      <c r="G65" s="165">
        <f>IF(G64=0,0,G64-G62)</f>
        <v>0</v>
      </c>
      <c r="H65" s="197" t="s">
        <v>24</v>
      </c>
      <c r="I65" s="201">
        <f t="shared" si="8"/>
        <v>0</v>
      </c>
      <c r="J65" s="170">
        <f>SUM(K65:O65)</f>
        <v>0</v>
      </c>
      <c r="K65" s="191"/>
      <c r="L65" s="192"/>
      <c r="M65" s="192"/>
      <c r="N65" s="192"/>
      <c r="O65" s="192"/>
      <c r="P65" s="193"/>
      <c r="Q65" s="180"/>
      <c r="T65" s="336"/>
    </row>
    <row r="66" spans="1:23" ht="12.75" customHeight="1" x14ac:dyDescent="0.2">
      <c r="A66" s="179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0"/>
      <c r="T66" s="336"/>
    </row>
    <row r="67" spans="1:23" ht="39" customHeight="1" x14ac:dyDescent="0.2">
      <c r="A67" s="179"/>
      <c r="B67" s="161" t="s">
        <v>17</v>
      </c>
      <c r="C67" s="162">
        <v>207</v>
      </c>
      <c r="D67" s="326" t="s">
        <v>348</v>
      </c>
      <c r="E67" s="326"/>
      <c r="F67" s="337" t="s">
        <v>16</v>
      </c>
      <c r="G67" s="344">
        <f>IF(SUM(J69:J72)=0,0,(SUM(L69:L72)*1+SUM(M69:M72)*2+SUM(N69:N72)*3+SUM(O69:O72)*5)/SUM(J69:J72))</f>
        <v>3.5</v>
      </c>
      <c r="H67" s="329" t="s">
        <v>9</v>
      </c>
      <c r="I67" s="327" t="s">
        <v>10</v>
      </c>
      <c r="J67" s="346" t="s">
        <v>32</v>
      </c>
      <c r="K67" s="341" t="s">
        <v>31</v>
      </c>
      <c r="L67" s="341"/>
      <c r="M67" s="195">
        <f>R69</f>
        <v>0</v>
      </c>
      <c r="N67" s="342" t="s">
        <v>30</v>
      </c>
      <c r="O67" s="343"/>
      <c r="P67" s="163" t="str">
        <f>IF(OR(P69="Disq",P70="Disq",P71="Disq",P72="Disq",R69="HC"),"Disq",IF(OR(P69="Abd",P70="Abd",P71="Abd",P72="Abd"),"Abd",SUM(I69:I72)+M67))</f>
        <v>Abd</v>
      </c>
      <c r="Q67" s="180"/>
      <c r="T67" s="336" t="str">
        <f>P67</f>
        <v>Abd</v>
      </c>
    </row>
    <row r="68" spans="1:23" ht="14.85" customHeight="1" x14ac:dyDescent="0.2">
      <c r="A68" s="179"/>
      <c r="B68" s="331" t="s">
        <v>105</v>
      </c>
      <c r="C68" s="170" t="s">
        <v>382</v>
      </c>
      <c r="D68" s="333" t="s">
        <v>351</v>
      </c>
      <c r="E68" s="333"/>
      <c r="F68" s="338"/>
      <c r="G68" s="345"/>
      <c r="H68" s="330"/>
      <c r="I68" s="328"/>
      <c r="J68" s="347"/>
      <c r="K68" s="164" t="s">
        <v>2</v>
      </c>
      <c r="L68" s="164" t="s">
        <v>3</v>
      </c>
      <c r="M68" s="164" t="s">
        <v>4</v>
      </c>
      <c r="N68" s="164" t="s">
        <v>5</v>
      </c>
      <c r="O68" s="164" t="s">
        <v>6</v>
      </c>
      <c r="P68" s="164" t="s">
        <v>7</v>
      </c>
      <c r="Q68" s="180"/>
      <c r="T68" s="336"/>
    </row>
    <row r="69" spans="1:23" ht="14.85" customHeight="1" x14ac:dyDescent="0.2">
      <c r="A69" s="179"/>
      <c r="B69" s="332"/>
      <c r="C69" s="170" t="s">
        <v>181</v>
      </c>
      <c r="D69" s="333"/>
      <c r="E69" s="333"/>
      <c r="F69" s="171" t="s">
        <v>11</v>
      </c>
      <c r="G69" s="173">
        <v>0.3833333333333333</v>
      </c>
      <c r="H69" s="196" t="s">
        <v>13</v>
      </c>
      <c r="I69" s="199" t="str">
        <f>IF(OR(P69="Disq",P69="Abd"),P69,(L69*1)+(M69*2)+(N69*3)+(O69*5)+P69)</f>
        <v>abd</v>
      </c>
      <c r="J69" s="198">
        <f>SUM(K69:O69)</f>
        <v>12</v>
      </c>
      <c r="K69" s="185">
        <v>0</v>
      </c>
      <c r="L69" s="186">
        <v>1</v>
      </c>
      <c r="M69" s="186">
        <v>0</v>
      </c>
      <c r="N69" s="186">
        <v>7</v>
      </c>
      <c r="O69" s="186">
        <v>4</v>
      </c>
      <c r="P69" s="187" t="s">
        <v>393</v>
      </c>
      <c r="Q69" s="180"/>
      <c r="R69" s="1">
        <f>IF(G71&gt;$O$2,"HC",0)</f>
        <v>0</v>
      </c>
      <c r="T69" s="336"/>
      <c r="U69">
        <f>SUM(K69:K72)</f>
        <v>0</v>
      </c>
      <c r="V69">
        <f>SUM(L69:L72)</f>
        <v>1</v>
      </c>
      <c r="W69">
        <f>SUM(M69:M72)</f>
        <v>0</v>
      </c>
    </row>
    <row r="70" spans="1:23" ht="14.85" customHeight="1" x14ac:dyDescent="0.2">
      <c r="A70" s="179"/>
      <c r="B70" s="169" t="s">
        <v>18</v>
      </c>
      <c r="C70" s="334" t="s">
        <v>353</v>
      </c>
      <c r="D70" s="334"/>
      <c r="E70" s="334"/>
      <c r="F70" s="175"/>
      <c r="G70" s="194"/>
      <c r="H70" s="172" t="s">
        <v>14</v>
      </c>
      <c r="I70" s="200">
        <f t="shared" ref="I70:I72" si="9">IF(OR(P70="Disq",P70="Abd"),P70,(L70*1)+(M70*2)+(N70*3)+(O70*5)+P70)</f>
        <v>0</v>
      </c>
      <c r="J70" s="170">
        <f>SUM(K70:O70)</f>
        <v>0</v>
      </c>
      <c r="K70" s="188"/>
      <c r="L70" s="189"/>
      <c r="M70" s="189"/>
      <c r="N70" s="189"/>
      <c r="O70" s="189"/>
      <c r="P70" s="190"/>
      <c r="Q70" s="180"/>
      <c r="R70" s="1"/>
      <c r="T70" s="336"/>
    </row>
    <row r="71" spans="1:23" ht="14.85" customHeight="1" x14ac:dyDescent="0.2">
      <c r="A71" s="179"/>
      <c r="B71" s="323" t="str">
        <f>VLOOKUP(B68,Attribution_des_points,2,FALSE)</f>
        <v>NC</v>
      </c>
      <c r="C71" s="334"/>
      <c r="D71" s="334"/>
      <c r="E71" s="334"/>
      <c r="F71" s="171" t="s">
        <v>12</v>
      </c>
      <c r="G71" s="174">
        <v>0</v>
      </c>
      <c r="H71" s="172" t="s">
        <v>15</v>
      </c>
      <c r="I71" s="200">
        <f t="shared" si="9"/>
        <v>0</v>
      </c>
      <c r="J71" s="170">
        <f>SUM(K71:O71)</f>
        <v>0</v>
      </c>
      <c r="K71" s="188"/>
      <c r="L71" s="189"/>
      <c r="M71" s="189"/>
      <c r="N71" s="189"/>
      <c r="O71" s="189"/>
      <c r="P71" s="190"/>
      <c r="Q71" s="180"/>
      <c r="T71" s="336"/>
    </row>
    <row r="72" spans="1:23" ht="14.85" customHeight="1" x14ac:dyDescent="0.2">
      <c r="A72" s="179"/>
      <c r="B72" s="325"/>
      <c r="C72" s="335"/>
      <c r="D72" s="335"/>
      <c r="E72" s="335"/>
      <c r="F72" s="172" t="s">
        <v>26</v>
      </c>
      <c r="G72" s="165">
        <f>IF(G71=0,0,G71-G69)</f>
        <v>0</v>
      </c>
      <c r="H72" s="197" t="s">
        <v>24</v>
      </c>
      <c r="I72" s="201">
        <f t="shared" si="9"/>
        <v>0</v>
      </c>
      <c r="J72" s="170">
        <f>SUM(K72:O72)</f>
        <v>0</v>
      </c>
      <c r="K72" s="191"/>
      <c r="L72" s="192"/>
      <c r="M72" s="192"/>
      <c r="N72" s="192"/>
      <c r="O72" s="192"/>
      <c r="P72" s="193"/>
      <c r="Q72" s="180"/>
      <c r="T72" s="336"/>
    </row>
    <row r="73" spans="1:23" ht="12.75" customHeight="1" x14ac:dyDescent="0.2">
      <c r="A73" s="179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0"/>
      <c r="T73" s="336"/>
    </row>
  </sheetData>
  <sheetProtection algorithmName="SHA-512" hashValue="0JA6NRL4zIVBTTm+e02yjY069Rl49/PB0oT8acImNods0TzDWOQWUizJNirX2bvcsJqIPTXgi2i4QESuplMM8g==" saltValue="UDFNqUenU+19Vt7yY/5jvQ==" spinCount="100000" sheet="1" objects="1" scenarios="1" selectLockedCells="1" sort="0" autoFilter="0"/>
  <mergeCells count="133">
    <mergeCell ref="T11:T17"/>
    <mergeCell ref="B12:B13"/>
    <mergeCell ref="D12:E13"/>
    <mergeCell ref="C14:E16"/>
    <mergeCell ref="B15:B16"/>
    <mergeCell ref="D11:E11"/>
    <mergeCell ref="F11:F12"/>
    <mergeCell ref="G11:G12"/>
    <mergeCell ref="H11:H12"/>
    <mergeCell ref="I11:I12"/>
    <mergeCell ref="J11:J12"/>
    <mergeCell ref="K53:L53"/>
    <mergeCell ref="N53:O53"/>
    <mergeCell ref="T53:T59"/>
    <mergeCell ref="B54:B55"/>
    <mergeCell ref="D54:E55"/>
    <mergeCell ref="C56:E58"/>
    <mergeCell ref="B57:B58"/>
    <mergeCell ref="D53:E53"/>
    <mergeCell ref="F53:F54"/>
    <mergeCell ref="G53:G54"/>
    <mergeCell ref="H53:H54"/>
    <mergeCell ref="I53:I54"/>
    <mergeCell ref="J53:J54"/>
    <mergeCell ref="K67:L67"/>
    <mergeCell ref="N67:O67"/>
    <mergeCell ref="T67:T73"/>
    <mergeCell ref="B68:B69"/>
    <mergeCell ref="D68:E69"/>
    <mergeCell ref="C70:E72"/>
    <mergeCell ref="B71:B72"/>
    <mergeCell ref="D67:E67"/>
    <mergeCell ref="F67:F68"/>
    <mergeCell ref="G67:G68"/>
    <mergeCell ref="H67:H68"/>
    <mergeCell ref="I67:I68"/>
    <mergeCell ref="J67:J68"/>
    <mergeCell ref="K60:L60"/>
    <mergeCell ref="N60:O60"/>
    <mergeCell ref="T60:T66"/>
    <mergeCell ref="B61:B62"/>
    <mergeCell ref="D61:E62"/>
    <mergeCell ref="C63:E65"/>
    <mergeCell ref="B64:B65"/>
    <mergeCell ref="D60:E60"/>
    <mergeCell ref="F60:F61"/>
    <mergeCell ref="G60:G61"/>
    <mergeCell ref="H60:H61"/>
    <mergeCell ref="I60:I61"/>
    <mergeCell ref="J60:J61"/>
    <mergeCell ref="J39:J40"/>
    <mergeCell ref="K32:L32"/>
    <mergeCell ref="N32:O32"/>
    <mergeCell ref="T32:T38"/>
    <mergeCell ref="B33:B34"/>
    <mergeCell ref="D33:E34"/>
    <mergeCell ref="C35:E37"/>
    <mergeCell ref="B36:B37"/>
    <mergeCell ref="D32:E32"/>
    <mergeCell ref="F32:F33"/>
    <mergeCell ref="G32:G33"/>
    <mergeCell ref="H32:H33"/>
    <mergeCell ref="I32:I33"/>
    <mergeCell ref="J32:J33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T4:T10"/>
    <mergeCell ref="C7:E9"/>
    <mergeCell ref="B8:B9"/>
    <mergeCell ref="D5:E6"/>
    <mergeCell ref="B5:B6"/>
    <mergeCell ref="J4:J5"/>
    <mergeCell ref="I4:I5"/>
    <mergeCell ref="H4:H5"/>
    <mergeCell ref="K46:L46"/>
    <mergeCell ref="N46:O46"/>
    <mergeCell ref="T46:T52"/>
    <mergeCell ref="B47:B48"/>
    <mergeCell ref="D47:E48"/>
    <mergeCell ref="C49:E51"/>
    <mergeCell ref="B50:B51"/>
    <mergeCell ref="D46:E46"/>
    <mergeCell ref="F46:F47"/>
    <mergeCell ref="G46:G47"/>
    <mergeCell ref="H46:H47"/>
    <mergeCell ref="I46:I47"/>
    <mergeCell ref="J46:J47"/>
    <mergeCell ref="K39:L39"/>
    <mergeCell ref="N39:O39"/>
    <mergeCell ref="T39:T45"/>
    <mergeCell ref="N4:O4"/>
    <mergeCell ref="K4:L4"/>
    <mergeCell ref="D4:E4"/>
    <mergeCell ref="D18:E18"/>
    <mergeCell ref="F18:F19"/>
    <mergeCell ref="G18:G19"/>
    <mergeCell ref="H18:H19"/>
    <mergeCell ref="I18:I19"/>
    <mergeCell ref="J18:J19"/>
    <mergeCell ref="K18:L18"/>
    <mergeCell ref="K11:L11"/>
    <mergeCell ref="N11:O11"/>
    <mergeCell ref="G4:G5"/>
    <mergeCell ref="F4:F5"/>
    <mergeCell ref="N25:O25"/>
    <mergeCell ref="T25:T31"/>
    <mergeCell ref="B26:B27"/>
    <mergeCell ref="D26:E27"/>
    <mergeCell ref="C28:E30"/>
    <mergeCell ref="B29:B30"/>
    <mergeCell ref="B2:E2"/>
    <mergeCell ref="H2:M2"/>
    <mergeCell ref="O2:P2"/>
    <mergeCell ref="D25:E25"/>
    <mergeCell ref="F25:F26"/>
    <mergeCell ref="G25:G26"/>
    <mergeCell ref="H25:H26"/>
    <mergeCell ref="I25:I26"/>
    <mergeCell ref="J25:J26"/>
    <mergeCell ref="K25:L25"/>
    <mergeCell ref="N18:O18"/>
    <mergeCell ref="T18:T24"/>
    <mergeCell ref="B19:B20"/>
    <mergeCell ref="D19:E20"/>
    <mergeCell ref="C21:E23"/>
    <mergeCell ref="B22:B23"/>
  </mergeCells>
  <dataValidations count="1">
    <dataValidation type="list" allowBlank="1" showDropDown="1" showInputMessage="1" showErrorMessage="1" sqref="J27:J30 J6:J9 J20:J23 J48:J51 J41:J44 J34:J37 J62:J65 J69:J72 J55:J58 J13:J16" xr:uid="{5526F45D-A615-48D2-B28D-10B866E780E4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9AE5-360B-4E58-8F62-9D682DE2CEBC}">
  <sheetPr codeName="Feuil15">
    <tabColor rgb="FF002060"/>
    <pageSetUpPr fitToPage="1"/>
  </sheetPr>
  <dimension ref="A1:W24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166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3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200</v>
      </c>
      <c r="D4" s="326" t="s">
        <v>219</v>
      </c>
      <c r="E4" s="326"/>
      <c r="F4" s="337" t="s">
        <v>16</v>
      </c>
      <c r="G4" s="344">
        <f>IF(SUM(J6:J9)=0,0,(SUM(L6:L9)*1+SUM(M6:M9)*2+SUM(N6:N9)*3+SUM(O6:O9)*5)/SUM(J6:J9))</f>
        <v>0.79166666666666663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19</v>
      </c>
      <c r="Q4" s="180"/>
      <c r="T4" s="336">
        <f>P4</f>
        <v>19</v>
      </c>
    </row>
    <row r="5" spans="1:23" ht="14.85" customHeight="1" x14ac:dyDescent="0.2">
      <c r="A5" s="179"/>
      <c r="B5" s="331">
        <v>1</v>
      </c>
      <c r="C5" s="170" t="s">
        <v>335</v>
      </c>
      <c r="D5" s="333" t="s">
        <v>212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0.40208333333333335</v>
      </c>
      <c r="H6" s="196" t="s">
        <v>13</v>
      </c>
      <c r="I6" s="199">
        <f>IF(OR(P6="Disq",P6="Abd"),P6,(L6*1)+(M6*2)+(N6*3)+(O6*5)+P6)</f>
        <v>10</v>
      </c>
      <c r="J6" s="198">
        <f>SUM(K6:O6)</f>
        <v>12</v>
      </c>
      <c r="K6" s="185">
        <v>5</v>
      </c>
      <c r="L6" s="186">
        <v>5</v>
      </c>
      <c r="M6" s="186">
        <v>1</v>
      </c>
      <c r="N6" s="186">
        <v>1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14</v>
      </c>
      <c r="V6">
        <f>SUM(L6:L9)</f>
        <v>5</v>
      </c>
      <c r="W6">
        <f>SUM(M6:M9)</f>
        <v>3</v>
      </c>
    </row>
    <row r="7" spans="1:23" ht="14.85" customHeight="1" x14ac:dyDescent="0.2">
      <c r="A7" s="179"/>
      <c r="B7" s="169" t="s">
        <v>18</v>
      </c>
      <c r="C7" s="334" t="s">
        <v>41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9</v>
      </c>
      <c r="J7" s="170">
        <f>SUM(K7:O7)</f>
        <v>12</v>
      </c>
      <c r="K7" s="188">
        <v>9</v>
      </c>
      <c r="L7" s="189">
        <v>0</v>
      </c>
      <c r="M7" s="189">
        <v>2</v>
      </c>
      <c r="N7" s="189">
        <v>0</v>
      </c>
      <c r="O7" s="189">
        <v>1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0.6069444444444444</v>
      </c>
      <c r="H8" s="172" t="s">
        <v>15</v>
      </c>
      <c r="I8" s="200">
        <f t="shared" si="0"/>
        <v>0</v>
      </c>
      <c r="J8" s="170">
        <f>SUM(K8:O8)</f>
        <v>0</v>
      </c>
      <c r="K8" s="188"/>
      <c r="L8" s="189"/>
      <c r="M8" s="189"/>
      <c r="N8" s="189"/>
      <c r="O8" s="189"/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0.20486111111111105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201</v>
      </c>
      <c r="D11" s="326" t="s">
        <v>219</v>
      </c>
      <c r="E11" s="326"/>
      <c r="F11" s="337" t="s">
        <v>16</v>
      </c>
      <c r="G11" s="344">
        <f>IF(SUM(J13:J16)=0,0,(SUM(L13:L16)*1+SUM(M13:M16)*2+SUM(N13:N16)*3+SUM(O13:O16)*5)/SUM(J13:J16))</f>
        <v>0.91666666666666663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22</v>
      </c>
      <c r="Q11" s="180"/>
      <c r="T11" s="336">
        <f>P11</f>
        <v>22</v>
      </c>
    </row>
    <row r="12" spans="1:23" ht="14.85" customHeight="1" x14ac:dyDescent="0.2">
      <c r="A12" s="179"/>
      <c r="B12" s="331">
        <v>2</v>
      </c>
      <c r="C12" s="170" t="s">
        <v>337</v>
      </c>
      <c r="D12" s="333" t="s">
        <v>205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0.40277777777777773</v>
      </c>
      <c r="H13" s="196" t="s">
        <v>13</v>
      </c>
      <c r="I13" s="199">
        <f>IF(OR(P13="Disq",P13="Abd"),P13,(L13*1)+(M13*2)+(N13*3)+(O13*5)+P13)</f>
        <v>11</v>
      </c>
      <c r="J13" s="198">
        <f>SUM(K13:O13)</f>
        <v>12</v>
      </c>
      <c r="K13" s="185">
        <v>6</v>
      </c>
      <c r="L13" s="186">
        <v>4</v>
      </c>
      <c r="M13" s="186">
        <v>1</v>
      </c>
      <c r="N13" s="186">
        <v>0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12</v>
      </c>
      <c r="V13">
        <f>SUM(L13:L16)</f>
        <v>7</v>
      </c>
      <c r="W13">
        <f>SUM(M13:M16)</f>
        <v>2</v>
      </c>
    </row>
    <row r="14" spans="1:23" ht="14.85" customHeight="1" x14ac:dyDescent="0.2">
      <c r="A14" s="179"/>
      <c r="B14" s="169" t="s">
        <v>18</v>
      </c>
      <c r="C14" s="334" t="s">
        <v>41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11</v>
      </c>
      <c r="J14" s="170">
        <f>SUM(K14:O14)</f>
        <v>12</v>
      </c>
      <c r="K14" s="188">
        <v>6</v>
      </c>
      <c r="L14" s="189">
        <v>3</v>
      </c>
      <c r="M14" s="189">
        <v>1</v>
      </c>
      <c r="N14" s="189">
        <v>2</v>
      </c>
      <c r="O14" s="189">
        <v>0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0.60625000000000007</v>
      </c>
      <c r="H15" s="172" t="s">
        <v>15</v>
      </c>
      <c r="I15" s="200">
        <f t="shared" si="1"/>
        <v>0</v>
      </c>
      <c r="J15" s="170">
        <f>SUM(K15:O15)</f>
        <v>0</v>
      </c>
      <c r="K15" s="188"/>
      <c r="L15" s="189"/>
      <c r="M15" s="189"/>
      <c r="N15" s="189"/>
      <c r="O15" s="189"/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0.20347222222222233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202</v>
      </c>
      <c r="D18" s="326" t="s">
        <v>338</v>
      </c>
      <c r="E18" s="326"/>
      <c r="F18" s="337" t="s">
        <v>16</v>
      </c>
      <c r="G18" s="344">
        <f>IF(SUM(J20:J23)=0,0,(SUM(L20:L23)*1+SUM(M20:M23)*2+SUM(N20:N23)*3+SUM(O20:O23)*5)/SUM(J20:J23))</f>
        <v>1.125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27</v>
      </c>
      <c r="Q18" s="180"/>
      <c r="T18" s="336">
        <f>P18</f>
        <v>27</v>
      </c>
    </row>
    <row r="19" spans="1:23" ht="14.85" customHeight="1" x14ac:dyDescent="0.2">
      <c r="A19" s="179"/>
      <c r="B19" s="331">
        <v>3</v>
      </c>
      <c r="C19" s="170" t="s">
        <v>392</v>
      </c>
      <c r="D19" s="333" t="s">
        <v>339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0.42430555555555555</v>
      </c>
      <c r="H20" s="196" t="s">
        <v>13</v>
      </c>
      <c r="I20" s="199">
        <f>IF(OR(P20="Disq",P20="Abd"),P20,(L20*1)+(M20*2)+(N20*3)+(O20*5)+P20)</f>
        <v>10</v>
      </c>
      <c r="J20" s="198">
        <f>SUM(K20:O20)</f>
        <v>12</v>
      </c>
      <c r="K20" s="185">
        <v>7</v>
      </c>
      <c r="L20" s="186">
        <v>2</v>
      </c>
      <c r="M20" s="186">
        <v>1</v>
      </c>
      <c r="N20" s="186">
        <v>2</v>
      </c>
      <c r="O20" s="186"/>
      <c r="P20" s="187"/>
      <c r="Q20" s="180"/>
      <c r="R20" s="1">
        <f>IF(G22&gt;$O$2,"HC",0)</f>
        <v>0</v>
      </c>
      <c r="T20" s="336"/>
      <c r="U20">
        <f>SUM(K20:K23)</f>
        <v>11</v>
      </c>
      <c r="V20">
        <f>SUM(L20:L23)</f>
        <v>5</v>
      </c>
      <c r="W20">
        <f>SUM(M20:M23)</f>
        <v>4</v>
      </c>
    </row>
    <row r="21" spans="1:23" ht="14.85" customHeight="1" x14ac:dyDescent="0.2">
      <c r="A21" s="179"/>
      <c r="B21" s="169" t="s">
        <v>18</v>
      </c>
      <c r="C21" s="334" t="s">
        <v>139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17</v>
      </c>
      <c r="J21" s="170">
        <f>SUM(K21:O21)</f>
        <v>12</v>
      </c>
      <c r="K21" s="188">
        <v>4</v>
      </c>
      <c r="L21" s="189">
        <v>3</v>
      </c>
      <c r="M21" s="189">
        <v>3</v>
      </c>
      <c r="N21" s="189">
        <v>1</v>
      </c>
      <c r="O21" s="189">
        <v>1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0.65416666666666667</v>
      </c>
      <c r="H22" s="172" t="s">
        <v>15</v>
      </c>
      <c r="I22" s="200">
        <f t="shared" si="2"/>
        <v>0</v>
      </c>
      <c r="J22" s="170">
        <f>SUM(K22:O22)</f>
        <v>0</v>
      </c>
      <c r="K22" s="188"/>
      <c r="L22" s="189"/>
      <c r="M22" s="189"/>
      <c r="N22" s="189"/>
      <c r="O22" s="189"/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0.22986111111111113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</sheetData>
  <sheetProtection algorithmName="SHA-512" hashValue="uipcRWfa3AQiOnnDCFlQi6/Wqf21LsKwnfr+15AFOudMrAF/0ayJdx6VmS+5TfYY5bGuNYOxA7Qc5ZvzklV0BQ==" saltValue="4h4zht9o38rE8RbAVzeClQ==" spinCount="100000" sheet="1" objects="1" scenarios="1" selectLockedCells="1" sort="0" autoFilter="0"/>
  <mergeCells count="42">
    <mergeCell ref="J18:J19"/>
    <mergeCell ref="K18:L18"/>
    <mergeCell ref="N18:O18"/>
    <mergeCell ref="T18:T24"/>
    <mergeCell ref="B19:B20"/>
    <mergeCell ref="D19:E20"/>
    <mergeCell ref="C21:E23"/>
    <mergeCell ref="B22:B23"/>
    <mergeCell ref="D18:E18"/>
    <mergeCell ref="F18:F19"/>
    <mergeCell ref="G18:G19"/>
    <mergeCell ref="H18:H19"/>
    <mergeCell ref="I18:I19"/>
    <mergeCell ref="T11:T17"/>
    <mergeCell ref="C14:E16"/>
    <mergeCell ref="B15:B16"/>
    <mergeCell ref="D12:E13"/>
    <mergeCell ref="B12:B13"/>
    <mergeCell ref="J11:J12"/>
    <mergeCell ref="I11:I12"/>
    <mergeCell ref="H11:H12"/>
    <mergeCell ref="G11:G12"/>
    <mergeCell ref="F11:F12"/>
    <mergeCell ref="N11:O11"/>
    <mergeCell ref="K11:L11"/>
    <mergeCell ref="D11:E11"/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N4:O4"/>
  </mergeCells>
  <dataValidations count="1">
    <dataValidation type="list" allowBlank="1" showDropDown="1" showInputMessage="1" showErrorMessage="1" sqref="J6:J9 J13:J16 J20:J23" xr:uid="{F16D29E1-D84D-4206-94E9-3591EA1CB439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rgb="FF002060"/>
  </sheetPr>
  <dimension ref="B2:J46"/>
  <sheetViews>
    <sheetView workbookViewId="0">
      <selection activeCell="D46" sqref="D46"/>
    </sheetView>
  </sheetViews>
  <sheetFormatPr baseColWidth="10" defaultRowHeight="12.75" x14ac:dyDescent="0.2"/>
  <cols>
    <col min="2" max="2" width="24.5703125" customWidth="1"/>
    <col min="3" max="3" width="25.28515625" customWidth="1"/>
    <col min="4" max="5" width="15.28515625" customWidth="1"/>
    <col min="6" max="6" width="13.28515625" customWidth="1"/>
  </cols>
  <sheetData>
    <row r="2" spans="2:10" ht="26.45" customHeight="1" x14ac:dyDescent="0.2">
      <c r="B2" s="4" t="s">
        <v>34</v>
      </c>
      <c r="C2" s="4" t="s">
        <v>35</v>
      </c>
      <c r="D2" s="4" t="s">
        <v>8</v>
      </c>
      <c r="E2" s="4" t="s">
        <v>103</v>
      </c>
      <c r="F2" s="4" t="s">
        <v>113</v>
      </c>
      <c r="G2" s="4" t="s">
        <v>119</v>
      </c>
      <c r="H2" s="4" t="s">
        <v>120</v>
      </c>
      <c r="I2" s="4" t="s">
        <v>155</v>
      </c>
      <c r="J2" s="4" t="s">
        <v>153</v>
      </c>
    </row>
    <row r="3" spans="2:10" x14ac:dyDescent="0.2">
      <c r="B3" s="2" t="s">
        <v>194</v>
      </c>
      <c r="C3" s="2" t="s">
        <v>43</v>
      </c>
      <c r="D3" s="2" t="s">
        <v>54</v>
      </c>
      <c r="E3" s="3" t="s">
        <v>109</v>
      </c>
      <c r="F3" s="2" t="s">
        <v>114</v>
      </c>
      <c r="G3" s="2" t="s">
        <v>123</v>
      </c>
      <c r="H3" s="2" t="s">
        <v>134</v>
      </c>
      <c r="I3" s="69" t="s">
        <v>162</v>
      </c>
      <c r="J3" s="2" t="s">
        <v>159</v>
      </c>
    </row>
    <row r="4" spans="2:10" x14ac:dyDescent="0.2">
      <c r="B4" s="2" t="s">
        <v>198</v>
      </c>
      <c r="C4" s="2" t="s">
        <v>93</v>
      </c>
      <c r="D4" s="2" t="s">
        <v>19</v>
      </c>
      <c r="E4" s="3" t="s">
        <v>110</v>
      </c>
      <c r="F4" s="2" t="s">
        <v>115</v>
      </c>
      <c r="G4" s="2" t="s">
        <v>121</v>
      </c>
      <c r="H4" s="2" t="s">
        <v>133</v>
      </c>
      <c r="I4" s="70" t="s">
        <v>161</v>
      </c>
      <c r="J4" s="2" t="s">
        <v>160</v>
      </c>
    </row>
    <row r="5" spans="2:10" x14ac:dyDescent="0.2">
      <c r="B5" s="2" t="s">
        <v>197</v>
      </c>
      <c r="C5" s="2" t="s">
        <v>84</v>
      </c>
      <c r="D5" s="2" t="s">
        <v>180</v>
      </c>
      <c r="E5" s="2"/>
      <c r="F5" s="2" t="s">
        <v>116</v>
      </c>
      <c r="G5" s="2" t="s">
        <v>131</v>
      </c>
      <c r="H5" s="2" t="s">
        <v>126</v>
      </c>
    </row>
    <row r="6" spans="2:10" x14ac:dyDescent="0.2">
      <c r="B6" s="2" t="s">
        <v>186</v>
      </c>
      <c r="C6" s="2" t="s">
        <v>38</v>
      </c>
      <c r="D6" s="2" t="s">
        <v>20</v>
      </c>
      <c r="E6" s="2"/>
      <c r="F6" s="3" t="s">
        <v>150</v>
      </c>
      <c r="G6" s="2" t="s">
        <v>124</v>
      </c>
      <c r="H6" s="2" t="s">
        <v>127</v>
      </c>
    </row>
    <row r="7" spans="2:10" x14ac:dyDescent="0.2">
      <c r="B7" s="2" t="s">
        <v>188</v>
      </c>
      <c r="C7" s="2" t="s">
        <v>91</v>
      </c>
      <c r="D7" s="2" t="s">
        <v>21</v>
      </c>
      <c r="E7" s="2"/>
      <c r="F7" s="2" t="s">
        <v>101</v>
      </c>
      <c r="G7" s="2" t="s">
        <v>132</v>
      </c>
      <c r="H7" s="2" t="s">
        <v>128</v>
      </c>
    </row>
    <row r="8" spans="2:10" x14ac:dyDescent="0.2">
      <c r="B8" s="3" t="s">
        <v>181</v>
      </c>
      <c r="C8" s="2" t="s">
        <v>95</v>
      </c>
      <c r="D8" s="2" t="s">
        <v>22</v>
      </c>
      <c r="E8" s="2"/>
      <c r="F8" s="2" t="s">
        <v>118</v>
      </c>
      <c r="G8" s="2" t="s">
        <v>130</v>
      </c>
      <c r="H8" s="2" t="s">
        <v>129</v>
      </c>
    </row>
    <row r="9" spans="2:10" x14ac:dyDescent="0.2">
      <c r="B9" s="2" t="s">
        <v>192</v>
      </c>
      <c r="C9" s="2" t="s">
        <v>87</v>
      </c>
      <c r="D9" s="2" t="s">
        <v>28</v>
      </c>
      <c r="E9" s="3"/>
      <c r="G9" s="2" t="s">
        <v>122</v>
      </c>
    </row>
    <row r="10" spans="2:10" x14ac:dyDescent="0.2">
      <c r="B10" s="2" t="s">
        <v>193</v>
      </c>
      <c r="C10" s="2" t="s">
        <v>83</v>
      </c>
      <c r="D10" s="3" t="s">
        <v>23</v>
      </c>
      <c r="E10" s="3"/>
      <c r="G10" s="2" t="s">
        <v>125</v>
      </c>
    </row>
    <row r="11" spans="2:10" x14ac:dyDescent="0.2">
      <c r="B11" s="2" t="s">
        <v>183</v>
      </c>
      <c r="C11" s="2" t="s">
        <v>51</v>
      </c>
      <c r="D11" s="3" t="s">
        <v>248</v>
      </c>
      <c r="G11" s="3" t="s">
        <v>163</v>
      </c>
    </row>
    <row r="12" spans="2:10" x14ac:dyDescent="0.2">
      <c r="B12" s="2" t="s">
        <v>182</v>
      </c>
      <c r="C12" s="2" t="s">
        <v>88</v>
      </c>
      <c r="D12" s="3" t="s">
        <v>164</v>
      </c>
    </row>
    <row r="13" spans="2:10" x14ac:dyDescent="0.2">
      <c r="B13" s="2" t="s">
        <v>189</v>
      </c>
      <c r="C13" s="2" t="s">
        <v>61</v>
      </c>
      <c r="D13" s="3" t="s">
        <v>165</v>
      </c>
    </row>
    <row r="14" spans="2:10" x14ac:dyDescent="0.2">
      <c r="B14" s="2" t="s">
        <v>190</v>
      </c>
      <c r="C14" s="2" t="s">
        <v>72</v>
      </c>
      <c r="D14" s="3" t="s">
        <v>166</v>
      </c>
    </row>
    <row r="15" spans="2:10" x14ac:dyDescent="0.2">
      <c r="B15" s="2" t="s">
        <v>184</v>
      </c>
      <c r="C15" s="2" t="s">
        <v>86</v>
      </c>
      <c r="D15" s="3" t="s">
        <v>101</v>
      </c>
    </row>
    <row r="16" spans="2:10" x14ac:dyDescent="0.2">
      <c r="B16" s="2" t="s">
        <v>195</v>
      </c>
      <c r="C16" s="2" t="s">
        <v>67</v>
      </c>
    </row>
    <row r="17" spans="2:3" x14ac:dyDescent="0.2">
      <c r="B17" s="2" t="s">
        <v>191</v>
      </c>
      <c r="C17" s="2" t="s">
        <v>52</v>
      </c>
    </row>
    <row r="18" spans="2:3" x14ac:dyDescent="0.2">
      <c r="B18" s="2" t="s">
        <v>196</v>
      </c>
      <c r="C18" s="2" t="s">
        <v>58</v>
      </c>
    </row>
    <row r="19" spans="2:3" x14ac:dyDescent="0.2">
      <c r="B19" s="2" t="s">
        <v>185</v>
      </c>
      <c r="C19" s="2" t="s">
        <v>80</v>
      </c>
    </row>
    <row r="20" spans="2:3" x14ac:dyDescent="0.2">
      <c r="B20" s="2" t="s">
        <v>187</v>
      </c>
      <c r="C20" s="2" t="s">
        <v>71</v>
      </c>
    </row>
    <row r="21" spans="2:3" x14ac:dyDescent="0.2">
      <c r="C21" s="2" t="s">
        <v>96</v>
      </c>
    </row>
    <row r="22" spans="2:3" x14ac:dyDescent="0.2">
      <c r="C22" s="2" t="s">
        <v>82</v>
      </c>
    </row>
    <row r="23" spans="2:3" x14ac:dyDescent="0.2">
      <c r="C23" s="2" t="s">
        <v>39</v>
      </c>
    </row>
    <row r="24" spans="2:3" x14ac:dyDescent="0.2">
      <c r="C24" s="2" t="s">
        <v>37</v>
      </c>
    </row>
    <row r="25" spans="2:3" x14ac:dyDescent="0.2">
      <c r="C25" s="2" t="s">
        <v>94</v>
      </c>
    </row>
    <row r="26" spans="2:3" x14ac:dyDescent="0.2">
      <c r="C26" s="2" t="s">
        <v>60</v>
      </c>
    </row>
    <row r="27" spans="2:3" x14ac:dyDescent="0.2">
      <c r="C27" s="2" t="s">
        <v>53</v>
      </c>
    </row>
    <row r="28" spans="2:3" x14ac:dyDescent="0.2">
      <c r="C28" s="2" t="s">
        <v>70</v>
      </c>
    </row>
    <row r="29" spans="2:3" x14ac:dyDescent="0.2">
      <c r="C29" s="3" t="s">
        <v>140</v>
      </c>
    </row>
    <row r="30" spans="2:3" x14ac:dyDescent="0.2">
      <c r="C30" s="2" t="s">
        <v>90</v>
      </c>
    </row>
    <row r="31" spans="2:3" x14ac:dyDescent="0.2">
      <c r="C31" s="2" t="s">
        <v>76</v>
      </c>
    </row>
    <row r="32" spans="2:3" x14ac:dyDescent="0.2">
      <c r="C32" s="2" t="s">
        <v>79</v>
      </c>
    </row>
    <row r="33" spans="3:3" x14ac:dyDescent="0.2">
      <c r="C33" s="2" t="s">
        <v>92</v>
      </c>
    </row>
    <row r="34" spans="3:3" x14ac:dyDescent="0.2">
      <c r="C34" s="2" t="s">
        <v>85</v>
      </c>
    </row>
    <row r="35" spans="3:3" x14ac:dyDescent="0.2">
      <c r="C35" s="2" t="s">
        <v>41</v>
      </c>
    </row>
    <row r="36" spans="3:3" x14ac:dyDescent="0.2">
      <c r="C36" s="2" t="s">
        <v>59</v>
      </c>
    </row>
    <row r="37" spans="3:3" x14ac:dyDescent="0.2">
      <c r="C37" s="2" t="s">
        <v>75</v>
      </c>
    </row>
    <row r="38" spans="3:3" x14ac:dyDescent="0.2">
      <c r="C38" s="3" t="s">
        <v>138</v>
      </c>
    </row>
    <row r="39" spans="3:3" x14ac:dyDescent="0.2">
      <c r="C39" s="2" t="s">
        <v>149</v>
      </c>
    </row>
    <row r="40" spans="3:3" x14ac:dyDescent="0.2">
      <c r="C40" s="2" t="s">
        <v>89</v>
      </c>
    </row>
    <row r="41" spans="3:3" x14ac:dyDescent="0.2">
      <c r="C41" s="2" t="s">
        <v>78</v>
      </c>
    </row>
    <row r="42" spans="3:3" x14ac:dyDescent="0.2">
      <c r="C42" s="2" t="s">
        <v>77</v>
      </c>
    </row>
    <row r="43" spans="3:3" x14ac:dyDescent="0.2">
      <c r="C43" s="2" t="s">
        <v>47</v>
      </c>
    </row>
    <row r="44" spans="3:3" x14ac:dyDescent="0.2">
      <c r="C44" s="2" t="s">
        <v>81</v>
      </c>
    </row>
    <row r="45" spans="3:3" x14ac:dyDescent="0.2">
      <c r="C45" s="2" t="s">
        <v>111</v>
      </c>
    </row>
    <row r="46" spans="3:3" x14ac:dyDescent="0.2">
      <c r="C46" s="282" t="s">
        <v>286</v>
      </c>
    </row>
  </sheetData>
  <sortState xmlns:xlrd2="http://schemas.microsoft.com/office/spreadsheetml/2017/richdata2" ref="B3:B20">
    <sortCondition ref="B3:B20"/>
  </sortState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rgb="FF002060"/>
  </sheetPr>
  <dimension ref="A3:K109"/>
  <sheetViews>
    <sheetView topLeftCell="A19" workbookViewId="0">
      <selection activeCell="E22" sqref="E22"/>
    </sheetView>
  </sheetViews>
  <sheetFormatPr baseColWidth="10" defaultRowHeight="12.75" x14ac:dyDescent="0.2"/>
  <cols>
    <col min="3" max="3" width="23.42578125" customWidth="1"/>
    <col min="4" max="4" width="2.140625" customWidth="1"/>
    <col min="5" max="5" width="17.42578125" customWidth="1"/>
    <col min="6" max="8" width="11.42578125" hidden="1" customWidth="1"/>
  </cols>
  <sheetData>
    <row r="3" spans="2:8" ht="13.5" thickBot="1" x14ac:dyDescent="0.25">
      <c r="G3" s="314" t="s">
        <v>104</v>
      </c>
      <c r="H3" s="314"/>
    </row>
    <row r="4" spans="2:8" ht="37.5" customHeight="1" thickBot="1" x14ac:dyDescent="0.25">
      <c r="B4" s="315" t="s">
        <v>108</v>
      </c>
      <c r="C4" s="316"/>
      <c r="E4" s="116">
        <v>0.35416666666666669</v>
      </c>
      <c r="G4" s="12">
        <v>1</v>
      </c>
      <c r="H4" s="12">
        <v>20</v>
      </c>
    </row>
    <row r="5" spans="2:8" ht="13.5" thickBot="1" x14ac:dyDescent="0.25">
      <c r="G5" s="12">
        <v>2</v>
      </c>
      <c r="H5" s="12">
        <v>17</v>
      </c>
    </row>
    <row r="6" spans="2:8" ht="33.75" customHeight="1" thickBot="1" x14ac:dyDescent="0.25">
      <c r="B6" s="317" t="s">
        <v>141</v>
      </c>
      <c r="C6" s="318"/>
      <c r="E6" s="17">
        <v>0.72916666666666663</v>
      </c>
      <c r="G6" s="12">
        <v>3</v>
      </c>
      <c r="H6" s="12">
        <v>15</v>
      </c>
    </row>
    <row r="7" spans="2:8" x14ac:dyDescent="0.2">
      <c r="G7" s="12">
        <v>4</v>
      </c>
      <c r="H7" s="12">
        <v>13</v>
      </c>
    </row>
    <row r="8" spans="2:8" x14ac:dyDescent="0.2">
      <c r="G8" s="12">
        <v>5</v>
      </c>
      <c r="H8" s="12">
        <v>11</v>
      </c>
    </row>
    <row r="9" spans="2:8" ht="13.5" thickBot="1" x14ac:dyDescent="0.25">
      <c r="G9" s="12">
        <v>6</v>
      </c>
      <c r="H9" s="12">
        <v>10</v>
      </c>
    </row>
    <row r="10" spans="2:8" ht="26.1" customHeight="1" x14ac:dyDescent="0.2">
      <c r="B10" s="319" t="s">
        <v>112</v>
      </c>
      <c r="C10" s="320"/>
      <c r="D10" s="321"/>
      <c r="E10" s="322"/>
      <c r="G10" s="12">
        <v>7</v>
      </c>
      <c r="H10" s="12">
        <v>9</v>
      </c>
    </row>
    <row r="11" spans="2:8" ht="23.1" customHeight="1" x14ac:dyDescent="0.2">
      <c r="B11" s="308" t="s">
        <v>54</v>
      </c>
      <c r="C11" s="309"/>
      <c r="D11" s="309"/>
      <c r="E11" s="16">
        <v>0</v>
      </c>
      <c r="G11" s="12">
        <v>8</v>
      </c>
      <c r="H11" s="12">
        <v>8</v>
      </c>
    </row>
    <row r="12" spans="2:8" ht="23.1" customHeight="1" x14ac:dyDescent="0.2">
      <c r="B12" s="308" t="s">
        <v>19</v>
      </c>
      <c r="C12" s="309"/>
      <c r="D12" s="309"/>
      <c r="E12" s="16">
        <v>5</v>
      </c>
      <c r="G12" s="12">
        <v>9</v>
      </c>
      <c r="H12" s="12">
        <v>7</v>
      </c>
    </row>
    <row r="13" spans="2:8" ht="23.1" customHeight="1" x14ac:dyDescent="0.2">
      <c r="B13" s="308" t="s">
        <v>180</v>
      </c>
      <c r="C13" s="309"/>
      <c r="D13" s="309"/>
      <c r="E13" s="16">
        <v>7</v>
      </c>
      <c r="G13" s="12">
        <v>10</v>
      </c>
      <c r="H13" s="12">
        <v>6</v>
      </c>
    </row>
    <row r="14" spans="2:8" ht="23.1" customHeight="1" x14ac:dyDescent="0.2">
      <c r="B14" s="308" t="s">
        <v>20</v>
      </c>
      <c r="C14" s="309"/>
      <c r="D14" s="309"/>
      <c r="E14" s="16">
        <v>13</v>
      </c>
      <c r="G14" s="12">
        <v>10</v>
      </c>
      <c r="H14" s="12">
        <v>6</v>
      </c>
    </row>
    <row r="15" spans="2:8" ht="23.1" customHeight="1" x14ac:dyDescent="0.2">
      <c r="B15" s="308" t="s">
        <v>21</v>
      </c>
      <c r="C15" s="309"/>
      <c r="D15" s="309"/>
      <c r="E15" s="16">
        <v>9</v>
      </c>
      <c r="G15" s="12">
        <v>11</v>
      </c>
      <c r="H15" s="12">
        <v>5</v>
      </c>
    </row>
    <row r="16" spans="2:8" ht="23.1" customHeight="1" x14ac:dyDescent="0.2">
      <c r="B16" s="308" t="s">
        <v>22</v>
      </c>
      <c r="C16" s="309"/>
      <c r="D16" s="309"/>
      <c r="E16" s="16">
        <v>16</v>
      </c>
      <c r="G16" s="12">
        <v>12</v>
      </c>
      <c r="H16" s="12">
        <v>4</v>
      </c>
    </row>
    <row r="17" spans="1:11" ht="23.1" customHeight="1" x14ac:dyDescent="0.2">
      <c r="B17" s="308" t="s">
        <v>28</v>
      </c>
      <c r="C17" s="309"/>
      <c r="D17" s="309"/>
      <c r="E17" s="16">
        <v>7</v>
      </c>
      <c r="G17" s="12">
        <v>13</v>
      </c>
      <c r="H17" s="12">
        <v>3</v>
      </c>
    </row>
    <row r="18" spans="1:11" ht="23.1" customHeight="1" x14ac:dyDescent="0.2">
      <c r="B18" s="308" t="s">
        <v>23</v>
      </c>
      <c r="C18" s="309"/>
      <c r="D18" s="309"/>
      <c r="E18" s="16">
        <v>10</v>
      </c>
      <c r="G18" s="12">
        <v>14</v>
      </c>
      <c r="H18" s="12">
        <v>2</v>
      </c>
    </row>
    <row r="19" spans="1:11" ht="23.1" customHeight="1" x14ac:dyDescent="0.2">
      <c r="B19" s="308" t="s">
        <v>248</v>
      </c>
      <c r="C19" s="309"/>
      <c r="D19" s="309"/>
      <c r="E19" s="16">
        <v>1</v>
      </c>
      <c r="G19" s="12"/>
      <c r="H19" s="12"/>
    </row>
    <row r="20" spans="1:11" ht="23.1" customHeight="1" x14ac:dyDescent="0.2">
      <c r="B20" s="308" t="s">
        <v>164</v>
      </c>
      <c r="C20" s="309"/>
      <c r="D20" s="309"/>
      <c r="E20" s="16">
        <v>1</v>
      </c>
      <c r="G20" s="12"/>
      <c r="H20" s="12"/>
    </row>
    <row r="21" spans="1:11" ht="23.1" customHeight="1" x14ac:dyDescent="0.2">
      <c r="B21" s="308" t="s">
        <v>165</v>
      </c>
      <c r="C21" s="309"/>
      <c r="D21" s="309"/>
      <c r="E21" s="16">
        <v>3</v>
      </c>
      <c r="G21" s="12"/>
      <c r="H21" s="12"/>
    </row>
    <row r="22" spans="1:11" ht="23.1" customHeight="1" x14ac:dyDescent="0.2">
      <c r="B22" s="308" t="s">
        <v>166</v>
      </c>
      <c r="C22" s="309"/>
      <c r="D22" s="309"/>
      <c r="E22" s="16">
        <v>3</v>
      </c>
      <c r="G22" s="12"/>
      <c r="H22" s="12"/>
    </row>
    <row r="23" spans="1:11" ht="23.1" customHeight="1" x14ac:dyDescent="0.2">
      <c r="A23" s="31" t="s">
        <v>144</v>
      </c>
      <c r="B23" s="310" t="s">
        <v>101</v>
      </c>
      <c r="C23" s="311"/>
      <c r="D23" s="311"/>
      <c r="E23" s="29">
        <v>0</v>
      </c>
      <c r="G23" s="12">
        <v>15</v>
      </c>
      <c r="H23" s="12">
        <v>1</v>
      </c>
      <c r="I23" s="307" t="s">
        <v>145</v>
      </c>
      <c r="J23" s="307"/>
      <c r="K23" s="307"/>
    </row>
    <row r="24" spans="1:11" ht="23.1" customHeight="1" thickBot="1" x14ac:dyDescent="0.25">
      <c r="B24" s="312" t="s">
        <v>30</v>
      </c>
      <c r="C24" s="313"/>
      <c r="D24" s="313"/>
      <c r="E24" s="18">
        <f>SUM(E11:E22)</f>
        <v>75</v>
      </c>
      <c r="G24" s="12">
        <v>16</v>
      </c>
      <c r="H24" s="12">
        <v>0</v>
      </c>
    </row>
    <row r="25" spans="1:11" x14ac:dyDescent="0.2">
      <c r="G25" s="12">
        <v>17</v>
      </c>
      <c r="H25" s="12">
        <v>0</v>
      </c>
    </row>
    <row r="26" spans="1:11" x14ac:dyDescent="0.2">
      <c r="G26" s="12">
        <v>18</v>
      </c>
      <c r="H26" s="12">
        <v>0</v>
      </c>
    </row>
    <row r="27" spans="1:11" x14ac:dyDescent="0.2">
      <c r="G27" s="12">
        <v>19</v>
      </c>
      <c r="H27" s="12">
        <v>0</v>
      </c>
    </row>
    <row r="28" spans="1:11" x14ac:dyDescent="0.2">
      <c r="G28" s="12">
        <v>20</v>
      </c>
      <c r="H28" s="12">
        <v>0</v>
      </c>
    </row>
    <row r="29" spans="1:11" x14ac:dyDescent="0.2">
      <c r="G29" s="12">
        <v>21</v>
      </c>
      <c r="H29" s="12">
        <v>0</v>
      </c>
    </row>
    <row r="30" spans="1:11" x14ac:dyDescent="0.2">
      <c r="G30" s="12">
        <v>22</v>
      </c>
      <c r="H30" s="12">
        <v>0</v>
      </c>
    </row>
    <row r="31" spans="1:11" x14ac:dyDescent="0.2">
      <c r="G31" s="12">
        <v>23</v>
      </c>
      <c r="H31" s="12">
        <v>0</v>
      </c>
    </row>
    <row r="32" spans="1:11" x14ac:dyDescent="0.2">
      <c r="G32" s="12">
        <v>24</v>
      </c>
      <c r="H32" s="12">
        <v>0</v>
      </c>
    </row>
    <row r="33" spans="7:8" x14ac:dyDescent="0.2">
      <c r="G33" s="12">
        <v>25</v>
      </c>
      <c r="H33" s="12">
        <v>0</v>
      </c>
    </row>
    <row r="34" spans="7:8" x14ac:dyDescent="0.2">
      <c r="G34" s="12">
        <v>26</v>
      </c>
      <c r="H34" s="12">
        <v>0</v>
      </c>
    </row>
    <row r="35" spans="7:8" x14ac:dyDescent="0.2">
      <c r="G35" s="12">
        <v>27</v>
      </c>
      <c r="H35" s="12">
        <v>0</v>
      </c>
    </row>
    <row r="36" spans="7:8" x14ac:dyDescent="0.2">
      <c r="G36" s="12">
        <v>28</v>
      </c>
      <c r="H36" s="12">
        <v>0</v>
      </c>
    </row>
    <row r="37" spans="7:8" x14ac:dyDescent="0.2">
      <c r="G37" s="12">
        <v>29</v>
      </c>
      <c r="H37" s="12">
        <v>0</v>
      </c>
    </row>
    <row r="38" spans="7:8" x14ac:dyDescent="0.2">
      <c r="G38" s="12">
        <v>30</v>
      </c>
      <c r="H38" s="12">
        <v>0</v>
      </c>
    </row>
    <row r="39" spans="7:8" x14ac:dyDescent="0.2">
      <c r="G39" s="12">
        <v>31</v>
      </c>
      <c r="H39" s="12">
        <v>0</v>
      </c>
    </row>
    <row r="40" spans="7:8" x14ac:dyDescent="0.2">
      <c r="G40" s="12">
        <v>32</v>
      </c>
      <c r="H40" s="12">
        <v>0</v>
      </c>
    </row>
    <row r="41" spans="7:8" x14ac:dyDescent="0.2">
      <c r="G41" s="12">
        <v>33</v>
      </c>
      <c r="H41" s="12">
        <v>0</v>
      </c>
    </row>
    <row r="42" spans="7:8" x14ac:dyDescent="0.2">
      <c r="G42" s="12">
        <v>34</v>
      </c>
      <c r="H42" s="12">
        <v>0</v>
      </c>
    </row>
    <row r="43" spans="7:8" x14ac:dyDescent="0.2">
      <c r="G43" s="12">
        <v>35</v>
      </c>
      <c r="H43" s="12">
        <v>0</v>
      </c>
    </row>
    <row r="44" spans="7:8" x14ac:dyDescent="0.2">
      <c r="G44" s="12">
        <v>36</v>
      </c>
      <c r="H44" s="12">
        <v>0</v>
      </c>
    </row>
    <row r="45" spans="7:8" x14ac:dyDescent="0.2">
      <c r="G45" s="12">
        <v>37</v>
      </c>
      <c r="H45" s="12">
        <v>0</v>
      </c>
    </row>
    <row r="46" spans="7:8" x14ac:dyDescent="0.2">
      <c r="G46" s="12">
        <v>38</v>
      </c>
      <c r="H46" s="12">
        <v>0</v>
      </c>
    </row>
    <row r="47" spans="7:8" x14ac:dyDescent="0.2">
      <c r="G47" s="12">
        <v>39</v>
      </c>
      <c r="H47" s="12">
        <v>0</v>
      </c>
    </row>
    <row r="48" spans="7:8" x14ac:dyDescent="0.2">
      <c r="G48" s="12">
        <v>40</v>
      </c>
      <c r="H48" s="12">
        <v>0</v>
      </c>
    </row>
    <row r="49" spans="7:8" x14ac:dyDescent="0.2">
      <c r="G49" s="12">
        <v>41</v>
      </c>
      <c r="H49" s="12">
        <v>0</v>
      </c>
    </row>
    <row r="50" spans="7:8" x14ac:dyDescent="0.2">
      <c r="G50" s="12">
        <v>42</v>
      </c>
      <c r="H50" s="12">
        <v>0</v>
      </c>
    </row>
    <row r="51" spans="7:8" x14ac:dyDescent="0.2">
      <c r="G51" s="12">
        <v>43</v>
      </c>
      <c r="H51" s="12">
        <v>0</v>
      </c>
    </row>
    <row r="52" spans="7:8" x14ac:dyDescent="0.2">
      <c r="G52" s="12">
        <v>44</v>
      </c>
      <c r="H52" s="12">
        <v>0</v>
      </c>
    </row>
    <row r="53" spans="7:8" x14ac:dyDescent="0.2">
      <c r="G53" s="12">
        <v>45</v>
      </c>
      <c r="H53" s="12">
        <v>0</v>
      </c>
    </row>
    <row r="54" spans="7:8" x14ac:dyDescent="0.2">
      <c r="G54" s="12">
        <v>46</v>
      </c>
      <c r="H54" s="12">
        <v>0</v>
      </c>
    </row>
    <row r="55" spans="7:8" x14ac:dyDescent="0.2">
      <c r="G55" s="12">
        <v>47</v>
      </c>
      <c r="H55" s="12">
        <v>0</v>
      </c>
    </row>
    <row r="56" spans="7:8" x14ac:dyDescent="0.2">
      <c r="G56" s="12">
        <v>48</v>
      </c>
      <c r="H56" s="12">
        <v>0</v>
      </c>
    </row>
    <row r="57" spans="7:8" x14ac:dyDescent="0.2">
      <c r="G57" s="12">
        <v>49</v>
      </c>
      <c r="H57" s="12">
        <v>0</v>
      </c>
    </row>
    <row r="58" spans="7:8" x14ac:dyDescent="0.2">
      <c r="G58" s="12">
        <v>50</v>
      </c>
      <c r="H58" s="12">
        <v>0</v>
      </c>
    </row>
    <row r="59" spans="7:8" x14ac:dyDescent="0.2">
      <c r="G59" s="12">
        <v>51</v>
      </c>
      <c r="H59" s="12">
        <v>0</v>
      </c>
    </row>
    <row r="60" spans="7:8" x14ac:dyDescent="0.2">
      <c r="G60" s="12">
        <v>52</v>
      </c>
      <c r="H60" s="12">
        <v>0</v>
      </c>
    </row>
    <row r="61" spans="7:8" x14ac:dyDescent="0.2">
      <c r="G61" s="12">
        <v>53</v>
      </c>
      <c r="H61" s="12">
        <v>0</v>
      </c>
    </row>
    <row r="62" spans="7:8" x14ac:dyDescent="0.2">
      <c r="G62" s="12">
        <v>54</v>
      </c>
      <c r="H62" s="12">
        <v>0</v>
      </c>
    </row>
    <row r="63" spans="7:8" x14ac:dyDescent="0.2">
      <c r="G63" s="12">
        <v>55</v>
      </c>
      <c r="H63" s="12">
        <v>0</v>
      </c>
    </row>
    <row r="64" spans="7:8" x14ac:dyDescent="0.2">
      <c r="G64" s="12">
        <v>56</v>
      </c>
      <c r="H64" s="12">
        <v>0</v>
      </c>
    </row>
    <row r="65" spans="7:8" x14ac:dyDescent="0.2">
      <c r="G65" s="12">
        <v>57</v>
      </c>
      <c r="H65" s="12">
        <v>0</v>
      </c>
    </row>
    <row r="66" spans="7:8" x14ac:dyDescent="0.2">
      <c r="G66" s="12">
        <v>58</v>
      </c>
      <c r="H66" s="12">
        <v>0</v>
      </c>
    </row>
    <row r="67" spans="7:8" x14ac:dyDescent="0.2">
      <c r="G67" s="12">
        <v>59</v>
      </c>
      <c r="H67" s="12">
        <v>0</v>
      </c>
    </row>
    <row r="68" spans="7:8" x14ac:dyDescent="0.2">
      <c r="G68" s="12">
        <v>60</v>
      </c>
      <c r="H68" s="12">
        <v>0</v>
      </c>
    </row>
    <row r="69" spans="7:8" x14ac:dyDescent="0.2">
      <c r="G69" s="12">
        <v>61</v>
      </c>
      <c r="H69" s="12">
        <v>0</v>
      </c>
    </row>
    <row r="70" spans="7:8" x14ac:dyDescent="0.2">
      <c r="G70" s="12">
        <v>62</v>
      </c>
      <c r="H70" s="12">
        <v>0</v>
      </c>
    </row>
    <row r="71" spans="7:8" x14ac:dyDescent="0.2">
      <c r="G71" s="12">
        <v>63</v>
      </c>
      <c r="H71" s="12">
        <v>0</v>
      </c>
    </row>
    <row r="72" spans="7:8" x14ac:dyDescent="0.2">
      <c r="G72" s="12">
        <v>64</v>
      </c>
      <c r="H72" s="12">
        <v>0</v>
      </c>
    </row>
    <row r="73" spans="7:8" x14ac:dyDescent="0.2">
      <c r="G73" s="12">
        <v>65</v>
      </c>
      <c r="H73" s="12">
        <v>0</v>
      </c>
    </row>
    <row r="74" spans="7:8" x14ac:dyDescent="0.2">
      <c r="G74" s="12">
        <v>66</v>
      </c>
      <c r="H74" s="12">
        <v>0</v>
      </c>
    </row>
    <row r="75" spans="7:8" x14ac:dyDescent="0.2">
      <c r="G75" s="12">
        <v>67</v>
      </c>
      <c r="H75" s="12">
        <v>0</v>
      </c>
    </row>
    <row r="76" spans="7:8" x14ac:dyDescent="0.2">
      <c r="G76" s="12">
        <v>68</v>
      </c>
      <c r="H76" s="12">
        <v>0</v>
      </c>
    </row>
    <row r="77" spans="7:8" x14ac:dyDescent="0.2">
      <c r="G77" s="12">
        <v>69</v>
      </c>
      <c r="H77" s="12">
        <v>0</v>
      </c>
    </row>
    <row r="78" spans="7:8" x14ac:dyDescent="0.2">
      <c r="G78" s="12">
        <v>70</v>
      </c>
      <c r="H78" s="12">
        <v>0</v>
      </c>
    </row>
    <row r="79" spans="7:8" x14ac:dyDescent="0.2">
      <c r="G79" s="12">
        <v>71</v>
      </c>
      <c r="H79" s="12">
        <v>0</v>
      </c>
    </row>
    <row r="80" spans="7:8" x14ac:dyDescent="0.2">
      <c r="G80" s="12">
        <v>72</v>
      </c>
      <c r="H80" s="12">
        <v>0</v>
      </c>
    </row>
    <row r="81" spans="7:8" x14ac:dyDescent="0.2">
      <c r="G81" s="12">
        <v>73</v>
      </c>
      <c r="H81" s="12">
        <v>0</v>
      </c>
    </row>
    <row r="82" spans="7:8" x14ac:dyDescent="0.2">
      <c r="G82" s="12">
        <v>74</v>
      </c>
      <c r="H82" s="12">
        <v>0</v>
      </c>
    </row>
    <row r="83" spans="7:8" x14ac:dyDescent="0.2">
      <c r="G83" s="12">
        <v>75</v>
      </c>
      <c r="H83" s="12">
        <v>0</v>
      </c>
    </row>
    <row r="84" spans="7:8" x14ac:dyDescent="0.2">
      <c r="G84" s="12">
        <v>76</v>
      </c>
      <c r="H84" s="12">
        <v>0</v>
      </c>
    </row>
    <row r="85" spans="7:8" x14ac:dyDescent="0.2">
      <c r="G85" s="12">
        <v>77</v>
      </c>
      <c r="H85" s="12">
        <v>0</v>
      </c>
    </row>
    <row r="86" spans="7:8" x14ac:dyDescent="0.2">
      <c r="G86" s="12">
        <v>78</v>
      </c>
      <c r="H86" s="12">
        <v>0</v>
      </c>
    </row>
    <row r="87" spans="7:8" x14ac:dyDescent="0.2">
      <c r="G87" s="12">
        <v>79</v>
      </c>
      <c r="H87" s="12">
        <v>0</v>
      </c>
    </row>
    <row r="88" spans="7:8" x14ac:dyDescent="0.2">
      <c r="G88" s="12">
        <v>80</v>
      </c>
      <c r="H88" s="12">
        <v>0</v>
      </c>
    </row>
    <row r="89" spans="7:8" x14ac:dyDescent="0.2">
      <c r="G89" s="12">
        <v>81</v>
      </c>
      <c r="H89" s="12">
        <v>0</v>
      </c>
    </row>
    <row r="90" spans="7:8" x14ac:dyDescent="0.2">
      <c r="G90" s="12">
        <v>82</v>
      </c>
      <c r="H90" s="12">
        <v>0</v>
      </c>
    </row>
    <row r="91" spans="7:8" x14ac:dyDescent="0.2">
      <c r="G91" s="12">
        <v>83</v>
      </c>
      <c r="H91" s="12">
        <v>0</v>
      </c>
    </row>
    <row r="92" spans="7:8" x14ac:dyDescent="0.2">
      <c r="G92" s="12">
        <v>84</v>
      </c>
      <c r="H92" s="12">
        <v>0</v>
      </c>
    </row>
    <row r="93" spans="7:8" x14ac:dyDescent="0.2">
      <c r="G93" s="12">
        <v>85</v>
      </c>
      <c r="H93" s="12">
        <v>0</v>
      </c>
    </row>
    <row r="94" spans="7:8" x14ac:dyDescent="0.2">
      <c r="G94" s="12">
        <v>86</v>
      </c>
      <c r="H94" s="12">
        <v>0</v>
      </c>
    </row>
    <row r="95" spans="7:8" x14ac:dyDescent="0.2">
      <c r="G95" s="12">
        <v>87</v>
      </c>
      <c r="H95" s="12">
        <v>0</v>
      </c>
    </row>
    <row r="96" spans="7:8" x14ac:dyDescent="0.2">
      <c r="G96" s="12">
        <v>88</v>
      </c>
      <c r="H96" s="12">
        <v>0</v>
      </c>
    </row>
    <row r="97" spans="7:8" x14ac:dyDescent="0.2">
      <c r="G97" s="12">
        <v>89</v>
      </c>
      <c r="H97" s="12">
        <v>0</v>
      </c>
    </row>
    <row r="98" spans="7:8" x14ac:dyDescent="0.2">
      <c r="G98" s="12">
        <v>90</v>
      </c>
      <c r="H98" s="12">
        <v>0</v>
      </c>
    </row>
    <row r="99" spans="7:8" x14ac:dyDescent="0.2">
      <c r="G99" s="12">
        <v>91</v>
      </c>
      <c r="H99" s="12">
        <v>0</v>
      </c>
    </row>
    <row r="100" spans="7:8" x14ac:dyDescent="0.2">
      <c r="G100" s="12">
        <v>92</v>
      </c>
      <c r="H100" s="12">
        <v>0</v>
      </c>
    </row>
    <row r="101" spans="7:8" x14ac:dyDescent="0.2">
      <c r="G101" s="12">
        <v>93</v>
      </c>
      <c r="H101" s="12">
        <v>0</v>
      </c>
    </row>
    <row r="102" spans="7:8" x14ac:dyDescent="0.2">
      <c r="G102" s="12">
        <v>94</v>
      </c>
      <c r="H102" s="12">
        <v>0</v>
      </c>
    </row>
    <row r="103" spans="7:8" x14ac:dyDescent="0.2">
      <c r="G103" s="12">
        <v>95</v>
      </c>
      <c r="H103" s="12">
        <v>0</v>
      </c>
    </row>
    <row r="104" spans="7:8" x14ac:dyDescent="0.2">
      <c r="G104" s="12">
        <v>96</v>
      </c>
      <c r="H104" s="12">
        <v>0</v>
      </c>
    </row>
    <row r="105" spans="7:8" x14ac:dyDescent="0.2">
      <c r="G105" s="12">
        <v>97</v>
      </c>
      <c r="H105" s="12">
        <v>0</v>
      </c>
    </row>
    <row r="106" spans="7:8" x14ac:dyDescent="0.2">
      <c r="G106" s="12">
        <v>98</v>
      </c>
      <c r="H106" s="12">
        <v>0</v>
      </c>
    </row>
    <row r="107" spans="7:8" x14ac:dyDescent="0.2">
      <c r="G107" s="12">
        <v>99</v>
      </c>
      <c r="H107" s="12">
        <v>0</v>
      </c>
    </row>
    <row r="108" spans="7:8" x14ac:dyDescent="0.2">
      <c r="G108" s="13" t="s">
        <v>105</v>
      </c>
      <c r="H108" s="13" t="s">
        <v>107</v>
      </c>
    </row>
    <row r="109" spans="7:8" x14ac:dyDescent="0.2">
      <c r="G109" s="13" t="s">
        <v>106</v>
      </c>
      <c r="H109" s="13" t="s">
        <v>107</v>
      </c>
    </row>
  </sheetData>
  <mergeCells count="19">
    <mergeCell ref="B24:D24"/>
    <mergeCell ref="G3:H3"/>
    <mergeCell ref="B4:C4"/>
    <mergeCell ref="B6:C6"/>
    <mergeCell ref="B10:E10"/>
    <mergeCell ref="B11:D11"/>
    <mergeCell ref="B12:D12"/>
    <mergeCell ref="B14:D14"/>
    <mergeCell ref="B15:D15"/>
    <mergeCell ref="B13:D13"/>
    <mergeCell ref="B19:D19"/>
    <mergeCell ref="I23:K23"/>
    <mergeCell ref="B17:D17"/>
    <mergeCell ref="B18:D18"/>
    <mergeCell ref="B23:D23"/>
    <mergeCell ref="B16:D16"/>
    <mergeCell ref="B22:D22"/>
    <mergeCell ref="B20:D20"/>
    <mergeCell ref="B21:D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rgb="FF002060"/>
    <pageSetUpPr fitToPage="1"/>
  </sheetPr>
  <dimension ref="A1:W10"/>
  <sheetViews>
    <sheetView showGridLines="0" workbookViewId="0">
      <selection activeCell="L7" sqref="L7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143</v>
      </c>
      <c r="G2" s="167"/>
      <c r="H2" s="348" t="s">
        <v>142</v>
      </c>
      <c r="I2" s="349"/>
      <c r="J2" s="349"/>
      <c r="K2" s="349"/>
      <c r="L2" s="349"/>
      <c r="M2" s="350"/>
      <c r="N2" s="168"/>
      <c r="O2" s="339">
        <f>'Données Courses'!E6</f>
        <v>0.72916666666666663</v>
      </c>
      <c r="P2" s="340"/>
      <c r="Q2" s="180"/>
      <c r="S2">
        <f>COUNTA(T:T)</f>
        <v>1</v>
      </c>
      <c r="T2" s="2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 t="s">
        <v>0</v>
      </c>
      <c r="D4" s="326" t="s">
        <v>27</v>
      </c>
      <c r="E4" s="326"/>
      <c r="F4" s="337" t="s">
        <v>16</v>
      </c>
      <c r="G4" s="344">
        <f>IF(SUM(J6:J9)=0,0,(SUM(L6:L9)*1+SUM(M6:M9)*2+SUM(N6:N9)*3+SUM(O6:O9)*5)/SUM(J6:J9))</f>
        <v>0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0</v>
      </c>
      <c r="Q4" s="180"/>
      <c r="T4" s="336">
        <f>P4</f>
        <v>0</v>
      </c>
    </row>
    <row r="5" spans="1:23" ht="14.85" customHeight="1" x14ac:dyDescent="0.2">
      <c r="A5" s="179"/>
      <c r="B5" s="331">
        <v>99</v>
      </c>
      <c r="C5" s="170" t="s">
        <v>33</v>
      </c>
      <c r="D5" s="333" t="s">
        <v>1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34</v>
      </c>
      <c r="D6" s="333"/>
      <c r="E6" s="333"/>
      <c r="F6" s="171" t="s">
        <v>11</v>
      </c>
      <c r="G6" s="173">
        <v>0</v>
      </c>
      <c r="H6" s="196" t="s">
        <v>13</v>
      </c>
      <c r="I6" s="199">
        <f>IF(OR(P6="Disq",P6="Abd"),P6,(L6*1)+(M6*2)+(N6*3)+(O6*5)+P6)</f>
        <v>0</v>
      </c>
      <c r="J6" s="198">
        <f>SUM(K6:O6)</f>
        <v>0</v>
      </c>
      <c r="K6" s="185"/>
      <c r="L6" s="186"/>
      <c r="M6" s="186"/>
      <c r="N6" s="186"/>
      <c r="O6" s="186"/>
      <c r="P6" s="187"/>
      <c r="Q6" s="180"/>
      <c r="R6" s="1">
        <f>IF(G8&gt;$O$2,"HC",0)</f>
        <v>0</v>
      </c>
      <c r="T6" s="336"/>
      <c r="U6">
        <f>SUM(K6:K9)</f>
        <v>0</v>
      </c>
      <c r="V6">
        <f>SUM(L6:L9)</f>
        <v>0</v>
      </c>
      <c r="W6">
        <f>SUM(M6:M9)</f>
        <v>0</v>
      </c>
    </row>
    <row r="7" spans="1:23" ht="14.85" customHeight="1" x14ac:dyDescent="0.2">
      <c r="A7" s="179"/>
      <c r="B7" s="169" t="s">
        <v>18</v>
      </c>
      <c r="C7" s="334" t="s">
        <v>35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0</v>
      </c>
      <c r="J7" s="170">
        <f>SUM(K7:O7)</f>
        <v>0</v>
      </c>
      <c r="K7" s="188"/>
      <c r="L7" s="189"/>
      <c r="M7" s="189"/>
      <c r="N7" s="189"/>
      <c r="O7" s="189"/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0</v>
      </c>
      <c r="C8" s="334"/>
      <c r="D8" s="334"/>
      <c r="E8" s="334"/>
      <c r="F8" s="171" t="s">
        <v>12</v>
      </c>
      <c r="G8" s="174">
        <v>0</v>
      </c>
      <c r="H8" s="172" t="s">
        <v>15</v>
      </c>
      <c r="I8" s="200">
        <f t="shared" si="0"/>
        <v>0</v>
      </c>
      <c r="J8" s="170">
        <f>SUM(K8:O8)</f>
        <v>0</v>
      </c>
      <c r="K8" s="188"/>
      <c r="L8" s="189"/>
      <c r="M8" s="189"/>
      <c r="N8" s="189"/>
      <c r="O8" s="189"/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3.35" customHeight="1" x14ac:dyDescent="0.2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T10" s="336"/>
    </row>
  </sheetData>
  <sheetProtection algorithmName="SHA-512" hashValue="sVz1z3tG8gGTOYOakNea3ZiRIrUVI+w9sIeX4If1qcB7njPfmtiseV7Ac5H8nnfNHJiBtAiapIoPy5Ubm1wJBg==" saltValue="fnkEGTYQpKFRcKL99accbg==" spinCount="100000" sheet="1" objects="1" scenarios="1" selectLockedCells="1" sort="0" autoFilter="0"/>
  <mergeCells count="16">
    <mergeCell ref="T4:T10"/>
    <mergeCell ref="F4:F5"/>
    <mergeCell ref="O2:P2"/>
    <mergeCell ref="K4:L4"/>
    <mergeCell ref="N4:O4"/>
    <mergeCell ref="G4:G5"/>
    <mergeCell ref="J4:J5"/>
    <mergeCell ref="H2:M2"/>
    <mergeCell ref="B2:E2"/>
    <mergeCell ref="B8:B9"/>
    <mergeCell ref="D4:E4"/>
    <mergeCell ref="I4:I5"/>
    <mergeCell ref="H4:H5"/>
    <mergeCell ref="B5:B6"/>
    <mergeCell ref="D5:E6"/>
    <mergeCell ref="C7:E9"/>
  </mergeCells>
  <phoneticPr fontId="1" type="noConversion"/>
  <dataValidations count="1">
    <dataValidation type="list" allowBlank="1" showDropDown="1" showInputMessage="1" showErrorMessage="1" sqref="J6:J9" xr:uid="{00000000-0002-0000-0300-000000000000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83DC-3F0A-4F99-9326-402B61805B39}">
  <sheetPr codeName="Feuil5">
    <tabColor rgb="FF002060"/>
    <pageSetUpPr fitToPage="1"/>
  </sheetPr>
  <dimension ref="A1:W38"/>
  <sheetViews>
    <sheetView showGridLines="0" tabSelected="1" workbookViewId="0">
      <selection activeCell="G8" sqref="G8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19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5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5</v>
      </c>
      <c r="D4" s="326" t="s">
        <v>36</v>
      </c>
      <c r="E4" s="326"/>
      <c r="F4" s="337" t="s">
        <v>16</v>
      </c>
      <c r="G4" s="344">
        <f>IF(SUM(J6:J9)=0,0,(SUM(L6:L9)*1+SUM(M6:M9)*2+SUM(N6:N9)*3+SUM(O6:O9)*5)/SUM(J6:J9))</f>
        <v>0.19444444444444445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7</v>
      </c>
      <c r="Q4" s="180"/>
      <c r="T4" s="336">
        <f>P4</f>
        <v>7</v>
      </c>
    </row>
    <row r="5" spans="1:23" ht="14.85" customHeight="1" x14ac:dyDescent="0.2">
      <c r="A5" s="179"/>
      <c r="B5" s="331">
        <v>1</v>
      </c>
      <c r="C5" s="170" t="s">
        <v>172</v>
      </c>
      <c r="D5" s="333" t="s">
        <v>171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0.41250000000000003</v>
      </c>
      <c r="H6" s="196" t="s">
        <v>13</v>
      </c>
      <c r="I6" s="199">
        <f>IF(OR(P6="Disq",P6="Abd"),P6,(L6*1)+(M6*2)+(N6*3)+(O6*5)+P6)</f>
        <v>4</v>
      </c>
      <c r="J6" s="198">
        <f>SUM(K6:O6)</f>
        <v>12</v>
      </c>
      <c r="K6" s="185">
        <v>10</v>
      </c>
      <c r="L6" s="186">
        <v>1</v>
      </c>
      <c r="M6" s="186">
        <v>0</v>
      </c>
      <c r="N6" s="186">
        <v>1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31</v>
      </c>
      <c r="V6">
        <f>SUM(L6:L9)</f>
        <v>4</v>
      </c>
      <c r="W6">
        <f>SUM(M6:M9)</f>
        <v>0</v>
      </c>
    </row>
    <row r="7" spans="1:23" ht="14.85" customHeight="1" x14ac:dyDescent="0.2">
      <c r="A7" s="179"/>
      <c r="B7" s="169" t="s">
        <v>18</v>
      </c>
      <c r="C7" s="334" t="s">
        <v>291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2</v>
      </c>
      <c r="J7" s="170">
        <f>SUM(K7:O7)</f>
        <v>12</v>
      </c>
      <c r="K7" s="188">
        <v>10</v>
      </c>
      <c r="L7" s="189">
        <v>2</v>
      </c>
      <c r="M7" s="189">
        <v>0</v>
      </c>
      <c r="N7" s="189">
        <v>0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0.66666666666666663</v>
      </c>
      <c r="H8" s="172" t="s">
        <v>15</v>
      </c>
      <c r="I8" s="200">
        <f t="shared" si="0"/>
        <v>1</v>
      </c>
      <c r="J8" s="170">
        <f>SUM(K8:O8)</f>
        <v>12</v>
      </c>
      <c r="K8" s="188">
        <v>11</v>
      </c>
      <c r="L8" s="189">
        <v>1</v>
      </c>
      <c r="M8" s="189">
        <v>0</v>
      </c>
      <c r="N8" s="189">
        <v>0</v>
      </c>
      <c r="O8" s="189">
        <v>0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0.2541666666666666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1</v>
      </c>
      <c r="D11" s="326" t="s">
        <v>49</v>
      </c>
      <c r="E11" s="326"/>
      <c r="F11" s="337" t="s">
        <v>16</v>
      </c>
      <c r="G11" s="344">
        <f>IF(SUM(J13:J16)=0,0,(SUM(L13:L16)*1+SUM(M13:M16)*2+SUM(N13:N16)*3+SUM(O13:O16)*5)/SUM(J13:J16))</f>
        <v>1.8055555555555556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65</v>
      </c>
      <c r="Q11" s="180"/>
      <c r="T11" s="336">
        <f>P11</f>
        <v>65</v>
      </c>
    </row>
    <row r="12" spans="1:23" ht="14.85" customHeight="1" x14ac:dyDescent="0.2">
      <c r="A12" s="179"/>
      <c r="B12" s="331">
        <v>2</v>
      </c>
      <c r="C12" s="170" t="s">
        <v>295</v>
      </c>
      <c r="D12" s="333" t="s">
        <v>56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0.41805555555555557</v>
      </c>
      <c r="H13" s="196" t="s">
        <v>13</v>
      </c>
      <c r="I13" s="199">
        <f>IF(OR(P13="Disq",P13="Abd"),P13,(L13*1)+(M13*2)+(N13*3)+(O13*5)+P13)</f>
        <v>29</v>
      </c>
      <c r="J13" s="198">
        <f>SUM(K13:O13)</f>
        <v>12</v>
      </c>
      <c r="K13" s="185">
        <v>3</v>
      </c>
      <c r="L13" s="186">
        <v>0</v>
      </c>
      <c r="M13" s="186">
        <v>2</v>
      </c>
      <c r="N13" s="186">
        <v>5</v>
      </c>
      <c r="O13" s="186">
        <v>2</v>
      </c>
      <c r="P13" s="187"/>
      <c r="Q13" s="180"/>
      <c r="R13" s="1">
        <f>IF(G15&gt;$O$2,"HC",0)</f>
        <v>0</v>
      </c>
      <c r="T13" s="336"/>
      <c r="U13">
        <f>SUM(K13:K16)</f>
        <v>8</v>
      </c>
      <c r="V13">
        <f>SUM(L13:L16)</f>
        <v>9</v>
      </c>
      <c r="W13">
        <f>SUM(M13:M16)</f>
        <v>7</v>
      </c>
    </row>
    <row r="14" spans="1:23" ht="14.85" customHeight="1" x14ac:dyDescent="0.2">
      <c r="A14" s="179"/>
      <c r="B14" s="169" t="s">
        <v>18</v>
      </c>
      <c r="C14" s="334" t="s">
        <v>291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22</v>
      </c>
      <c r="J14" s="170">
        <f>SUM(K14:O14)</f>
        <v>12</v>
      </c>
      <c r="K14" s="188">
        <v>3</v>
      </c>
      <c r="L14" s="189">
        <v>2</v>
      </c>
      <c r="M14" s="189">
        <v>3</v>
      </c>
      <c r="N14" s="189">
        <v>3</v>
      </c>
      <c r="O14" s="189">
        <v>1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0.72430555555555554</v>
      </c>
      <c r="H15" s="172" t="s">
        <v>15</v>
      </c>
      <c r="I15" s="200">
        <f t="shared" si="1"/>
        <v>14</v>
      </c>
      <c r="J15" s="170">
        <f>SUM(K15:O15)</f>
        <v>12</v>
      </c>
      <c r="K15" s="188">
        <v>2</v>
      </c>
      <c r="L15" s="189">
        <v>7</v>
      </c>
      <c r="M15" s="189">
        <v>2</v>
      </c>
      <c r="N15" s="189">
        <v>1</v>
      </c>
      <c r="O15" s="189">
        <v>0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0.30624999999999997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4</v>
      </c>
      <c r="D18" s="326" t="s">
        <v>46</v>
      </c>
      <c r="E18" s="326"/>
      <c r="F18" s="337" t="s">
        <v>16</v>
      </c>
      <c r="G18" s="344">
        <f>IF(SUM(J20:J23)=0,0,(SUM(L20:L23)*1+SUM(M20:M23)*2+SUM(N20:N23)*3+SUM(O20:O23)*5)/SUM(J20:J23))</f>
        <v>2.3888888888888888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86</v>
      </c>
      <c r="Q18" s="180"/>
      <c r="T18" s="336">
        <f>P18</f>
        <v>86</v>
      </c>
    </row>
    <row r="19" spans="1:23" ht="14.85" customHeight="1" x14ac:dyDescent="0.2">
      <c r="A19" s="179"/>
      <c r="B19" s="331">
        <v>3</v>
      </c>
      <c r="C19" s="170" t="s">
        <v>97</v>
      </c>
      <c r="D19" s="333" t="s">
        <v>294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0.42569444444444443</v>
      </c>
      <c r="H20" s="196" t="s">
        <v>13</v>
      </c>
      <c r="I20" s="199">
        <f>IF(OR(P20="Disq",P20="Abd"),P20,(L20*1)+(M20*2)+(N20*3)+(O20*5)+P20)</f>
        <v>42</v>
      </c>
      <c r="J20" s="198">
        <f>SUM(K20:O20)</f>
        <v>12</v>
      </c>
      <c r="K20" s="185">
        <v>0</v>
      </c>
      <c r="L20" s="186">
        <v>2</v>
      </c>
      <c r="M20" s="186">
        <v>2</v>
      </c>
      <c r="N20" s="186">
        <v>2</v>
      </c>
      <c r="O20" s="186">
        <v>6</v>
      </c>
      <c r="P20" s="187"/>
      <c r="Q20" s="180"/>
      <c r="R20" s="1">
        <f>IF(G22&gt;$O$2,"HC",0)</f>
        <v>0</v>
      </c>
      <c r="T20" s="336"/>
      <c r="U20">
        <f>SUM(K20:K23)</f>
        <v>4</v>
      </c>
      <c r="V20">
        <f>SUM(L20:L23)</f>
        <v>11</v>
      </c>
      <c r="W20">
        <f>SUM(M20:M23)</f>
        <v>6</v>
      </c>
    </row>
    <row r="21" spans="1:23" ht="14.85" customHeight="1" x14ac:dyDescent="0.2">
      <c r="A21" s="179"/>
      <c r="B21" s="169" t="s">
        <v>18</v>
      </c>
      <c r="C21" s="334" t="s">
        <v>139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25</v>
      </c>
      <c r="J21" s="170">
        <f>SUM(K21:O21)</f>
        <v>12</v>
      </c>
      <c r="K21" s="188">
        <v>1</v>
      </c>
      <c r="L21" s="189">
        <v>5</v>
      </c>
      <c r="M21" s="189">
        <v>2</v>
      </c>
      <c r="N21" s="189">
        <v>2</v>
      </c>
      <c r="O21" s="189">
        <v>2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0.72152777777777777</v>
      </c>
      <c r="H22" s="172" t="s">
        <v>15</v>
      </c>
      <c r="I22" s="200">
        <f t="shared" si="2"/>
        <v>19</v>
      </c>
      <c r="J22" s="170">
        <f>SUM(K22:O22)</f>
        <v>12</v>
      </c>
      <c r="K22" s="188">
        <v>3</v>
      </c>
      <c r="L22" s="189">
        <v>4</v>
      </c>
      <c r="M22" s="189">
        <v>2</v>
      </c>
      <c r="N22" s="189">
        <v>2</v>
      </c>
      <c r="O22" s="189">
        <v>1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0.29583333333333334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2</v>
      </c>
      <c r="D25" s="326" t="s">
        <v>40</v>
      </c>
      <c r="E25" s="326"/>
      <c r="F25" s="337" t="s">
        <v>16</v>
      </c>
      <c r="G25" s="344">
        <f>IF(SUM(J27:J30)=0,0,(SUM(L27:L30)*1+SUM(M27:M30)*2+SUM(N27:N30)*3+SUM(O27:O30)*5)/SUM(J27:J30))</f>
        <v>3.2222222222222223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116</v>
      </c>
      <c r="Q25" s="180"/>
      <c r="T25" s="336">
        <f>P25</f>
        <v>116</v>
      </c>
    </row>
    <row r="26" spans="1:23" ht="14.85" customHeight="1" x14ac:dyDescent="0.2">
      <c r="A26" s="179"/>
      <c r="B26" s="331">
        <v>4</v>
      </c>
      <c r="C26" s="170" t="s">
        <v>217</v>
      </c>
      <c r="D26" s="333" t="s">
        <v>216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181</v>
      </c>
      <c r="D27" s="333"/>
      <c r="E27" s="333"/>
      <c r="F27" s="171" t="s">
        <v>11</v>
      </c>
      <c r="G27" s="173">
        <v>0.38611111111111113</v>
      </c>
      <c r="H27" s="196" t="s">
        <v>13</v>
      </c>
      <c r="I27" s="199">
        <f>IF(OR(P27="Disq",P27="Abd"),P27,(L27*1)+(M27*2)+(N27*3)+(O27*5)+P27)</f>
        <v>38</v>
      </c>
      <c r="J27" s="198">
        <f>SUM(K27:O27)</f>
        <v>12</v>
      </c>
      <c r="K27" s="185">
        <v>3</v>
      </c>
      <c r="L27" s="186">
        <v>1</v>
      </c>
      <c r="M27" s="186">
        <v>1</v>
      </c>
      <c r="N27" s="186">
        <v>0</v>
      </c>
      <c r="O27" s="186">
        <v>7</v>
      </c>
      <c r="P27" s="187"/>
      <c r="Q27" s="180"/>
      <c r="R27" s="1">
        <f>IF(G29&gt;$O$2,"HC",0)</f>
        <v>0</v>
      </c>
      <c r="T27" s="336"/>
      <c r="U27">
        <f>SUM(K27:K30)</f>
        <v>7</v>
      </c>
      <c r="V27">
        <f>SUM(L27:L30)</f>
        <v>3</v>
      </c>
      <c r="W27">
        <f>SUM(M27:M30)</f>
        <v>3</v>
      </c>
    </row>
    <row r="28" spans="1:23" ht="14.85" customHeight="1" x14ac:dyDescent="0.2">
      <c r="A28" s="179"/>
      <c r="B28" s="169" t="s">
        <v>18</v>
      </c>
      <c r="C28" s="334" t="s">
        <v>41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35</v>
      </c>
      <c r="J28" s="170">
        <f>SUM(K28:O28)</f>
        <v>12</v>
      </c>
      <c r="K28" s="188">
        <v>2</v>
      </c>
      <c r="L28" s="189">
        <v>2</v>
      </c>
      <c r="M28" s="189">
        <v>1</v>
      </c>
      <c r="N28" s="189">
        <v>2</v>
      </c>
      <c r="O28" s="189">
        <v>5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0.72777777777777775</v>
      </c>
      <c r="H29" s="172" t="s">
        <v>15</v>
      </c>
      <c r="I29" s="200">
        <f t="shared" si="3"/>
        <v>43</v>
      </c>
      <c r="J29" s="170">
        <f>SUM(K29:O29)</f>
        <v>12</v>
      </c>
      <c r="K29" s="188">
        <v>2</v>
      </c>
      <c r="L29" s="189">
        <v>0</v>
      </c>
      <c r="M29" s="189">
        <v>1</v>
      </c>
      <c r="N29" s="189">
        <v>2</v>
      </c>
      <c r="O29" s="189">
        <v>7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0.34166666666666662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3</v>
      </c>
      <c r="D32" s="326" t="s">
        <v>135</v>
      </c>
      <c r="E32" s="326"/>
      <c r="F32" s="337" t="s">
        <v>16</v>
      </c>
      <c r="G32" s="344">
        <f>IF(SUM(J34:J37)=0,0,(SUM(L34:L37)*1+SUM(M34:M37)*2+SUM(N34:N37)*3+SUM(O34:O37)*5)/SUM(J34:J37))</f>
        <v>4.1111111111111107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148</v>
      </c>
      <c r="Q32" s="180"/>
      <c r="T32" s="336">
        <f>P32</f>
        <v>148</v>
      </c>
    </row>
    <row r="33" spans="1:23" ht="14.85" customHeight="1" x14ac:dyDescent="0.2">
      <c r="A33" s="179"/>
      <c r="B33" s="331">
        <v>5</v>
      </c>
      <c r="C33" s="170" t="s">
        <v>137</v>
      </c>
      <c r="D33" s="333" t="s">
        <v>136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181</v>
      </c>
      <c r="D34" s="333"/>
      <c r="E34" s="333"/>
      <c r="F34" s="171" t="s">
        <v>11</v>
      </c>
      <c r="G34" s="173">
        <v>0.41180555555555554</v>
      </c>
      <c r="H34" s="196" t="s">
        <v>13</v>
      </c>
      <c r="I34" s="199">
        <f>IF(OR(P34="Disq",P34="Abd"),P34,(L34*1)+(M34*2)+(N34*3)+(O34*5)+P34)</f>
        <v>28</v>
      </c>
      <c r="J34" s="198">
        <f>SUM(K34:O34)</f>
        <v>12</v>
      </c>
      <c r="K34" s="185">
        <v>3</v>
      </c>
      <c r="L34" s="186">
        <v>3</v>
      </c>
      <c r="M34" s="186">
        <v>1</v>
      </c>
      <c r="N34" s="186">
        <v>1</v>
      </c>
      <c r="O34" s="186">
        <v>4</v>
      </c>
      <c r="P34" s="187"/>
      <c r="Q34" s="180"/>
      <c r="R34" s="1">
        <f>IF(G36&gt;$O$2,"HC",0)</f>
        <v>0</v>
      </c>
      <c r="T34" s="336"/>
      <c r="U34">
        <f>SUM(K34:K37)</f>
        <v>3</v>
      </c>
      <c r="V34">
        <f>SUM(L34:L37)</f>
        <v>3</v>
      </c>
      <c r="W34">
        <f>SUM(M34:M37)</f>
        <v>1</v>
      </c>
    </row>
    <row r="35" spans="1:23" ht="14.85" customHeight="1" x14ac:dyDescent="0.2">
      <c r="A35" s="179"/>
      <c r="B35" s="169" t="s">
        <v>18</v>
      </c>
      <c r="C35" s="334" t="s">
        <v>43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60</v>
      </c>
      <c r="J35" s="170">
        <f>SUM(K35:O35)</f>
        <v>12</v>
      </c>
      <c r="K35" s="188">
        <v>0</v>
      </c>
      <c r="L35" s="189">
        <v>0</v>
      </c>
      <c r="M35" s="189">
        <v>0</v>
      </c>
      <c r="N35" s="189">
        <v>0</v>
      </c>
      <c r="O35" s="189">
        <v>12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0.70138888888888884</v>
      </c>
      <c r="H36" s="172" t="s">
        <v>15</v>
      </c>
      <c r="I36" s="200">
        <f t="shared" si="4"/>
        <v>60</v>
      </c>
      <c r="J36" s="170">
        <f>SUM(K36:O36)</f>
        <v>12</v>
      </c>
      <c r="K36" s="188">
        <v>0</v>
      </c>
      <c r="L36" s="189">
        <v>0</v>
      </c>
      <c r="M36" s="189">
        <v>0</v>
      </c>
      <c r="N36" s="189">
        <v>0</v>
      </c>
      <c r="O36" s="189">
        <v>12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0.2895833333333333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</sheetData>
  <sheetProtection algorithmName="SHA-512" hashValue="nNOWr93iwKKOYTLwmoRGZ7KZETl36Fpkmi5Kf6JhQ+VSHE5CB9zqE9+Eb6XQAPW+H/cmCk/MaqoATEjsJpLU8A==" saltValue="eAhDhM+Jprbj5Sn88RWY3g==" spinCount="100000" sheet="1" objects="1" scenarios="1" selectLockedCells="1" sort="0" autoFilter="0"/>
  <mergeCells count="68">
    <mergeCell ref="T4:T10"/>
    <mergeCell ref="B5:B6"/>
    <mergeCell ref="D5:E6"/>
    <mergeCell ref="C7:E9"/>
    <mergeCell ref="B8:B9"/>
    <mergeCell ref="D4:E4"/>
    <mergeCell ref="F4:F5"/>
    <mergeCell ref="G4:G5"/>
    <mergeCell ref="H4:H5"/>
    <mergeCell ref="I4:I5"/>
    <mergeCell ref="J4:J5"/>
    <mergeCell ref="K18:L18"/>
    <mergeCell ref="N18:O18"/>
    <mergeCell ref="T18:T24"/>
    <mergeCell ref="B19:B20"/>
    <mergeCell ref="D19:E20"/>
    <mergeCell ref="C21:E23"/>
    <mergeCell ref="B22:B23"/>
    <mergeCell ref="D18:E18"/>
    <mergeCell ref="F18:F19"/>
    <mergeCell ref="G18:G19"/>
    <mergeCell ref="H18:H19"/>
    <mergeCell ref="I18:I19"/>
    <mergeCell ref="J18:J19"/>
    <mergeCell ref="J32:J33"/>
    <mergeCell ref="K32:L32"/>
    <mergeCell ref="N32:O32"/>
    <mergeCell ref="T32:T38"/>
    <mergeCell ref="B33:B34"/>
    <mergeCell ref="D33:E34"/>
    <mergeCell ref="C35:E37"/>
    <mergeCell ref="B36:B37"/>
    <mergeCell ref="D32:E32"/>
    <mergeCell ref="F32:F33"/>
    <mergeCell ref="G32:G33"/>
    <mergeCell ref="H32:H33"/>
    <mergeCell ref="I32:I33"/>
    <mergeCell ref="T25:T31"/>
    <mergeCell ref="C28:E30"/>
    <mergeCell ref="B29:B30"/>
    <mergeCell ref="D26:E27"/>
    <mergeCell ref="B26:B27"/>
    <mergeCell ref="J25:J26"/>
    <mergeCell ref="I25:I26"/>
    <mergeCell ref="H25:H26"/>
    <mergeCell ref="G25:G26"/>
    <mergeCell ref="F25:F26"/>
    <mergeCell ref="N25:O25"/>
    <mergeCell ref="K25:L25"/>
    <mergeCell ref="D25:E25"/>
    <mergeCell ref="T11:T17"/>
    <mergeCell ref="B12:B13"/>
    <mergeCell ref="D12:E13"/>
    <mergeCell ref="C14:E16"/>
    <mergeCell ref="B15:B16"/>
    <mergeCell ref="B2:E2"/>
    <mergeCell ref="H2:M2"/>
    <mergeCell ref="O2:P2"/>
    <mergeCell ref="D11:E11"/>
    <mergeCell ref="F11:F12"/>
    <mergeCell ref="G11:G12"/>
    <mergeCell ref="H11:H12"/>
    <mergeCell ref="I11:I12"/>
    <mergeCell ref="J11:J12"/>
    <mergeCell ref="K11:L11"/>
    <mergeCell ref="N11:O11"/>
    <mergeCell ref="K4:L4"/>
    <mergeCell ref="N4:O4"/>
  </mergeCells>
  <dataValidations count="1">
    <dataValidation type="list" allowBlank="1" showDropDown="1" showInputMessage="1" showErrorMessage="1" sqref="J13:J16 J27:J30 J34:J37 J20:J23 J6:J9" xr:uid="{B59C3A88-7FAD-4B02-B328-BBE8A000EFF2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9764-EC6F-4091-ABA3-593A1D507C01}">
  <sheetPr codeName="Feuil6">
    <tabColor rgb="FF002060"/>
    <pageSetUpPr fitToPage="1"/>
  </sheetPr>
  <dimension ref="A1:W52"/>
  <sheetViews>
    <sheetView showGridLines="0" topLeftCell="A19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180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7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21</v>
      </c>
      <c r="D4" s="326" t="s">
        <v>250</v>
      </c>
      <c r="E4" s="326"/>
      <c r="F4" s="337" t="s">
        <v>16</v>
      </c>
      <c r="G4" s="344">
        <f>IF(SUM(J6:J9)=0,0,(SUM(L6:L9)*1+SUM(M6:M9)*2+SUM(N6:N9)*3+SUM(O6:O9)*5)/SUM(J6:J9))</f>
        <v>2.0833333333333335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75</v>
      </c>
      <c r="Q4" s="180"/>
      <c r="T4" s="336">
        <f>P4</f>
        <v>75</v>
      </c>
    </row>
    <row r="5" spans="1:23" ht="14.85" customHeight="1" x14ac:dyDescent="0.2">
      <c r="A5" s="179"/>
      <c r="B5" s="331">
        <v>1</v>
      </c>
      <c r="C5" s="170" t="s">
        <v>273</v>
      </c>
      <c r="D5" s="333" t="s">
        <v>272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198</v>
      </c>
      <c r="D6" s="333"/>
      <c r="E6" s="333"/>
      <c r="F6" s="171" t="s">
        <v>11</v>
      </c>
      <c r="G6" s="173">
        <v>0.40486111111111112</v>
      </c>
      <c r="H6" s="196" t="s">
        <v>13</v>
      </c>
      <c r="I6" s="199">
        <f>IF(OR(P6="Disq",P6="Abd"),P6,(L6*1)+(M6*2)+(N6*3)+(O6*5)+P6)</f>
        <v>32</v>
      </c>
      <c r="J6" s="198">
        <f>SUM(K6:O6)</f>
        <v>12</v>
      </c>
      <c r="K6" s="185">
        <v>3</v>
      </c>
      <c r="L6" s="186">
        <v>2</v>
      </c>
      <c r="M6" s="186">
        <v>1</v>
      </c>
      <c r="N6" s="186">
        <v>1</v>
      </c>
      <c r="O6" s="186">
        <v>5</v>
      </c>
      <c r="P6" s="187"/>
      <c r="Q6" s="180"/>
      <c r="R6" s="1">
        <f>IF(G8&gt;$O$2,"HC",0)</f>
        <v>0</v>
      </c>
      <c r="T6" s="336"/>
      <c r="U6">
        <f>SUM(K6:K9)</f>
        <v>13</v>
      </c>
      <c r="V6">
        <f>SUM(L6:L9)</f>
        <v>5</v>
      </c>
      <c r="W6">
        <f>SUM(M6:M9)</f>
        <v>4</v>
      </c>
    </row>
    <row r="7" spans="1:23" ht="14.85" customHeight="1" x14ac:dyDescent="0.2">
      <c r="A7" s="179"/>
      <c r="B7" s="169" t="s">
        <v>18</v>
      </c>
      <c r="C7" s="334" t="s">
        <v>296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20</v>
      </c>
      <c r="J7" s="170">
        <f>SUM(K7:O7)</f>
        <v>12</v>
      </c>
      <c r="K7" s="188">
        <v>4</v>
      </c>
      <c r="L7" s="189">
        <v>3</v>
      </c>
      <c r="M7" s="189">
        <v>2</v>
      </c>
      <c r="N7" s="189">
        <v>1</v>
      </c>
      <c r="O7" s="189">
        <v>2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0.67361111111111116</v>
      </c>
      <c r="H8" s="172" t="s">
        <v>15</v>
      </c>
      <c r="I8" s="200">
        <f t="shared" si="0"/>
        <v>23</v>
      </c>
      <c r="J8" s="170">
        <f>SUM(K8:O8)</f>
        <v>12</v>
      </c>
      <c r="K8" s="188">
        <v>6</v>
      </c>
      <c r="L8" s="189">
        <v>0</v>
      </c>
      <c r="M8" s="189">
        <v>1</v>
      </c>
      <c r="N8" s="189">
        <v>2</v>
      </c>
      <c r="O8" s="189">
        <v>3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0.26875000000000004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25</v>
      </c>
      <c r="D11" s="326" t="s">
        <v>49</v>
      </c>
      <c r="E11" s="326"/>
      <c r="F11" s="337" t="s">
        <v>16</v>
      </c>
      <c r="G11" s="344">
        <f>IF(SUM(J13:J16)=0,0,(SUM(L13:L16)*1+SUM(M13:M16)*2+SUM(N13:N16)*3+SUM(O13:O16)*5)/SUM(J13:J16))</f>
        <v>2.25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81</v>
      </c>
      <c r="Q11" s="180"/>
      <c r="T11" s="336">
        <f>P11</f>
        <v>81</v>
      </c>
    </row>
    <row r="12" spans="1:23" ht="14.85" customHeight="1" x14ac:dyDescent="0.2">
      <c r="A12" s="179"/>
      <c r="B12" s="331">
        <v>2</v>
      </c>
      <c r="C12" s="170" t="s">
        <v>297</v>
      </c>
      <c r="D12" s="333" t="s">
        <v>66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0.41875000000000001</v>
      </c>
      <c r="H13" s="196" t="s">
        <v>13</v>
      </c>
      <c r="I13" s="199">
        <f>IF(OR(P13="Disq",P13="Abd"),P13,(L13*1)+(M13*2)+(N13*3)+(O13*5)+P13)</f>
        <v>34</v>
      </c>
      <c r="J13" s="198">
        <f>SUM(K13:O13)</f>
        <v>12</v>
      </c>
      <c r="K13" s="185">
        <v>3</v>
      </c>
      <c r="L13" s="186">
        <v>0</v>
      </c>
      <c r="M13" s="186">
        <v>1</v>
      </c>
      <c r="N13" s="186">
        <v>4</v>
      </c>
      <c r="O13" s="186">
        <v>4</v>
      </c>
      <c r="P13" s="187"/>
      <c r="Q13" s="180"/>
      <c r="R13" s="1">
        <f>IF(G15&gt;$O$2,"HC",0)</f>
        <v>0</v>
      </c>
      <c r="T13" s="336"/>
      <c r="U13">
        <f>SUM(K13:K16)</f>
        <v>11</v>
      </c>
      <c r="V13">
        <f>SUM(L13:L16)</f>
        <v>4</v>
      </c>
      <c r="W13">
        <f>SUM(M13:M16)</f>
        <v>4</v>
      </c>
    </row>
    <row r="14" spans="1:23" ht="14.85" customHeight="1" x14ac:dyDescent="0.2">
      <c r="A14" s="179"/>
      <c r="B14" s="169" t="s">
        <v>18</v>
      </c>
      <c r="C14" s="334" t="s">
        <v>291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21</v>
      </c>
      <c r="J14" s="170">
        <f>SUM(K14:O14)</f>
        <v>12</v>
      </c>
      <c r="K14" s="188">
        <v>4</v>
      </c>
      <c r="L14" s="189">
        <v>2</v>
      </c>
      <c r="M14" s="189">
        <v>3</v>
      </c>
      <c r="N14" s="189">
        <v>1</v>
      </c>
      <c r="O14" s="189">
        <v>2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0.72499999999999998</v>
      </c>
      <c r="H15" s="172" t="s">
        <v>15</v>
      </c>
      <c r="I15" s="200">
        <f t="shared" si="1"/>
        <v>26</v>
      </c>
      <c r="J15" s="170">
        <f>SUM(K15:O15)</f>
        <v>12</v>
      </c>
      <c r="K15" s="188">
        <v>4</v>
      </c>
      <c r="L15" s="189">
        <v>2</v>
      </c>
      <c r="M15" s="189">
        <v>0</v>
      </c>
      <c r="N15" s="189">
        <v>3</v>
      </c>
      <c r="O15" s="189">
        <v>3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0.30624999999999997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23</v>
      </c>
      <c r="D18" s="326" t="s">
        <v>253</v>
      </c>
      <c r="E18" s="326"/>
      <c r="F18" s="337" t="s">
        <v>16</v>
      </c>
      <c r="G18" s="344">
        <f>IF(SUM(J20:J23)=0,0,(SUM(L20:L23)*1+SUM(M20:M23)*2+SUM(N20:N23)*3+SUM(O20:O23)*5)/SUM(J20:J23))</f>
        <v>2.25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81</v>
      </c>
      <c r="Q18" s="180"/>
      <c r="T18" s="336">
        <f>P18</f>
        <v>81</v>
      </c>
    </row>
    <row r="19" spans="1:23" ht="14.85" customHeight="1" x14ac:dyDescent="0.2">
      <c r="A19" s="179"/>
      <c r="B19" s="331">
        <v>3</v>
      </c>
      <c r="C19" s="170" t="s">
        <v>255</v>
      </c>
      <c r="D19" s="333" t="s">
        <v>254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198</v>
      </c>
      <c r="D20" s="333"/>
      <c r="E20" s="333"/>
      <c r="F20" s="171" t="s">
        <v>11</v>
      </c>
      <c r="G20" s="173">
        <v>0.4055555555555555</v>
      </c>
      <c r="H20" s="196" t="s">
        <v>13</v>
      </c>
      <c r="I20" s="199">
        <f>IF(OR(P20="Disq",P20="Abd"),P20,(L20*1)+(M20*2)+(N20*3)+(O20*5)+P20)</f>
        <v>28</v>
      </c>
      <c r="J20" s="198">
        <f>SUM(K20:O20)</f>
        <v>12</v>
      </c>
      <c r="K20" s="185">
        <v>3</v>
      </c>
      <c r="L20" s="186">
        <v>1</v>
      </c>
      <c r="M20" s="186">
        <v>3</v>
      </c>
      <c r="N20" s="186">
        <v>2</v>
      </c>
      <c r="O20" s="186">
        <v>3</v>
      </c>
      <c r="P20" s="187"/>
      <c r="Q20" s="180"/>
      <c r="R20" s="1">
        <f>IF(G22&gt;$O$2,"HC",0)</f>
        <v>0</v>
      </c>
      <c r="T20" s="336"/>
      <c r="U20">
        <f>SUM(K20:K23)</f>
        <v>10</v>
      </c>
      <c r="V20">
        <f>SUM(L20:L23)</f>
        <v>4</v>
      </c>
      <c r="W20">
        <f>SUM(M20:M23)</f>
        <v>7</v>
      </c>
    </row>
    <row r="21" spans="1:23" ht="14.85" customHeight="1" x14ac:dyDescent="0.2">
      <c r="A21" s="179"/>
      <c r="B21" s="169" t="s">
        <v>18</v>
      </c>
      <c r="C21" s="334" t="s">
        <v>296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32</v>
      </c>
      <c r="J21" s="170">
        <f>SUM(K21:O21)</f>
        <v>12</v>
      </c>
      <c r="K21" s="188">
        <v>3</v>
      </c>
      <c r="L21" s="189">
        <v>0</v>
      </c>
      <c r="M21" s="189">
        <v>3</v>
      </c>
      <c r="N21" s="189">
        <v>2</v>
      </c>
      <c r="O21" s="189">
        <v>4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0.71736111111111101</v>
      </c>
      <c r="H22" s="172" t="s">
        <v>15</v>
      </c>
      <c r="I22" s="200">
        <f t="shared" si="2"/>
        <v>21</v>
      </c>
      <c r="J22" s="170">
        <f>SUM(K22:O22)</f>
        <v>12</v>
      </c>
      <c r="K22" s="188">
        <v>4</v>
      </c>
      <c r="L22" s="189">
        <v>3</v>
      </c>
      <c r="M22" s="189">
        <v>1</v>
      </c>
      <c r="N22" s="189">
        <v>2</v>
      </c>
      <c r="O22" s="189">
        <v>2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0.3118055555555555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24</v>
      </c>
      <c r="D25" s="326" t="s">
        <v>173</v>
      </c>
      <c r="E25" s="326"/>
      <c r="F25" s="337" t="s">
        <v>16</v>
      </c>
      <c r="G25" s="344">
        <f>IF(SUM(J27:J30)=0,0,(SUM(L27:L30)*1+SUM(M27:M30)*2+SUM(N27:N30)*3+SUM(O27:O30)*5)/SUM(J27:J30))</f>
        <v>2.3611111111111112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85</v>
      </c>
      <c r="Q25" s="180"/>
      <c r="T25" s="336">
        <f>P25</f>
        <v>85</v>
      </c>
    </row>
    <row r="26" spans="1:23" ht="14.85" customHeight="1" x14ac:dyDescent="0.2">
      <c r="A26" s="179"/>
      <c r="B26" s="331">
        <v>4</v>
      </c>
      <c r="C26" s="170" t="s">
        <v>175</v>
      </c>
      <c r="D26" s="333" t="s">
        <v>174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181</v>
      </c>
      <c r="D27" s="333"/>
      <c r="E27" s="333"/>
      <c r="F27" s="171" t="s">
        <v>11</v>
      </c>
      <c r="G27" s="173">
        <v>0.41041666666666665</v>
      </c>
      <c r="H27" s="196" t="s">
        <v>13</v>
      </c>
      <c r="I27" s="199">
        <f>IF(OR(P27="Disq",P27="Abd"),P27,(L27*1)+(M27*2)+(N27*3)+(O27*5)+P27)</f>
        <v>35</v>
      </c>
      <c r="J27" s="198">
        <f>SUM(K27:O27)</f>
        <v>12</v>
      </c>
      <c r="K27" s="185">
        <v>1</v>
      </c>
      <c r="L27" s="186">
        <v>2</v>
      </c>
      <c r="M27" s="186">
        <v>2</v>
      </c>
      <c r="N27" s="186">
        <v>3</v>
      </c>
      <c r="O27" s="186">
        <v>4</v>
      </c>
      <c r="P27" s="187"/>
      <c r="Q27" s="180"/>
      <c r="R27" s="1">
        <f>IF(G29&gt;$O$2,"HC",0)</f>
        <v>0</v>
      </c>
      <c r="T27" s="336"/>
      <c r="U27">
        <f>SUM(K27:K30)</f>
        <v>8</v>
      </c>
      <c r="V27">
        <f>SUM(L27:L30)</f>
        <v>8</v>
      </c>
      <c r="W27">
        <f>SUM(M27:M30)</f>
        <v>5</v>
      </c>
    </row>
    <row r="28" spans="1:23" ht="14.85" customHeight="1" x14ac:dyDescent="0.2">
      <c r="A28" s="179"/>
      <c r="B28" s="169" t="s">
        <v>18</v>
      </c>
      <c r="C28" s="334" t="s">
        <v>138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26</v>
      </c>
      <c r="J28" s="170">
        <f>SUM(K28:O28)</f>
        <v>12</v>
      </c>
      <c r="K28" s="188">
        <v>2</v>
      </c>
      <c r="L28" s="189">
        <v>4</v>
      </c>
      <c r="M28" s="189">
        <v>2</v>
      </c>
      <c r="N28" s="189">
        <v>1</v>
      </c>
      <c r="O28" s="189">
        <v>3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0.70416666666666661</v>
      </c>
      <c r="H29" s="172" t="s">
        <v>15</v>
      </c>
      <c r="I29" s="200">
        <f t="shared" si="3"/>
        <v>24</v>
      </c>
      <c r="J29" s="170">
        <f>SUM(K29:O29)</f>
        <v>12</v>
      </c>
      <c r="K29" s="188">
        <v>5</v>
      </c>
      <c r="L29" s="189">
        <v>2</v>
      </c>
      <c r="M29" s="189">
        <v>1</v>
      </c>
      <c r="N29" s="189">
        <v>0</v>
      </c>
      <c r="O29" s="189">
        <v>4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0.29374999999999996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26</v>
      </c>
      <c r="D32" s="326" t="s">
        <v>249</v>
      </c>
      <c r="E32" s="326"/>
      <c r="F32" s="337" t="s">
        <v>16</v>
      </c>
      <c r="G32" s="344">
        <f>IF(SUM(J34:J37)=0,0,(SUM(L34:L37)*1+SUM(M34:M37)*2+SUM(N34:N37)*3+SUM(O34:O37)*5)/SUM(J34:J37))</f>
        <v>2.4444444444444446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88</v>
      </c>
      <c r="Q32" s="180"/>
      <c r="T32" s="336">
        <f>P32</f>
        <v>88</v>
      </c>
    </row>
    <row r="33" spans="1:23" ht="14.85" customHeight="1" x14ac:dyDescent="0.2">
      <c r="A33" s="179"/>
      <c r="B33" s="331">
        <v>5</v>
      </c>
      <c r="C33" s="170" t="s">
        <v>360</v>
      </c>
      <c r="D33" s="333" t="s">
        <v>261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/>
      <c r="D34" s="333"/>
      <c r="E34" s="333"/>
      <c r="F34" s="171" t="s">
        <v>11</v>
      </c>
      <c r="G34" s="173">
        <v>0.4152777777777778</v>
      </c>
      <c r="H34" s="196" t="s">
        <v>13</v>
      </c>
      <c r="I34" s="199">
        <f>IF(OR(P34="Disq",P34="Abd"),P34,(L34*1)+(M34*2)+(N34*3)+(O34*5)+P34)</f>
        <v>32</v>
      </c>
      <c r="J34" s="198">
        <f>SUM(K34:O34)</f>
        <v>12</v>
      </c>
      <c r="K34" s="185">
        <v>2</v>
      </c>
      <c r="L34" s="186">
        <v>3</v>
      </c>
      <c r="M34" s="186">
        <v>2</v>
      </c>
      <c r="N34" s="186">
        <v>0</v>
      </c>
      <c r="O34" s="186">
        <v>5</v>
      </c>
      <c r="P34" s="187"/>
      <c r="Q34" s="180"/>
      <c r="R34" s="1">
        <f>IF(G36&gt;$O$2,"HC",0)</f>
        <v>0</v>
      </c>
      <c r="T34" s="336"/>
      <c r="U34">
        <f>SUM(K34:K37)</f>
        <v>8</v>
      </c>
      <c r="V34">
        <f>SUM(L34:L37)</f>
        <v>8</v>
      </c>
      <c r="W34">
        <f>SUM(M34:M37)</f>
        <v>2</v>
      </c>
    </row>
    <row r="35" spans="1:23" ht="14.85" customHeight="1" x14ac:dyDescent="0.2">
      <c r="A35" s="179"/>
      <c r="B35" s="169" t="s">
        <v>18</v>
      </c>
      <c r="C35" s="334" t="s">
        <v>322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35</v>
      </c>
      <c r="J35" s="170">
        <f>SUM(K35:O35)</f>
        <v>12</v>
      </c>
      <c r="K35" s="188">
        <v>1</v>
      </c>
      <c r="L35" s="189">
        <v>3</v>
      </c>
      <c r="M35" s="189">
        <v>0</v>
      </c>
      <c r="N35" s="189">
        <v>4</v>
      </c>
      <c r="O35" s="189">
        <v>4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0.72430555555555554</v>
      </c>
      <c r="H36" s="172" t="s">
        <v>15</v>
      </c>
      <c r="I36" s="200">
        <f t="shared" si="4"/>
        <v>21</v>
      </c>
      <c r="J36" s="170">
        <f>SUM(K36:O36)</f>
        <v>12</v>
      </c>
      <c r="K36" s="188">
        <v>5</v>
      </c>
      <c r="L36" s="189">
        <v>2</v>
      </c>
      <c r="M36" s="189">
        <v>0</v>
      </c>
      <c r="N36" s="189">
        <v>3</v>
      </c>
      <c r="O36" s="189">
        <v>2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0.30902777777777773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27</v>
      </c>
      <c r="D39" s="326" t="s">
        <v>300</v>
      </c>
      <c r="E39" s="326"/>
      <c r="F39" s="337" t="s">
        <v>16</v>
      </c>
      <c r="G39" s="344">
        <f>IF(SUM(J41:J44)=0,0,(SUM(L41:L44)*1+SUM(M41:M44)*2+SUM(N41:N44)*3+SUM(O41:O44)*5)/SUM(J41:J44))</f>
        <v>2.9444444444444446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106</v>
      </c>
      <c r="Q39" s="180"/>
      <c r="T39" s="336">
        <f>P39</f>
        <v>106</v>
      </c>
    </row>
    <row r="40" spans="1:23" ht="14.85" customHeight="1" x14ac:dyDescent="0.2">
      <c r="A40" s="179"/>
      <c r="B40" s="331">
        <v>6</v>
      </c>
      <c r="C40" s="170" t="s">
        <v>361</v>
      </c>
      <c r="D40" s="333" t="s">
        <v>62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/>
      <c r="D41" s="333"/>
      <c r="E41" s="333"/>
      <c r="F41" s="171" t="s">
        <v>11</v>
      </c>
      <c r="G41" s="173">
        <v>0.38750000000000001</v>
      </c>
      <c r="H41" s="196" t="s">
        <v>13</v>
      </c>
      <c r="I41" s="199">
        <f>IF(OR(P41="Disq",P41="Abd"),P41,(L41*1)+(M41*2)+(N41*3)+(O41*5)+P41)</f>
        <v>35</v>
      </c>
      <c r="J41" s="198">
        <f>SUM(K41:O41)</f>
        <v>12</v>
      </c>
      <c r="K41" s="185">
        <v>1</v>
      </c>
      <c r="L41" s="186">
        <v>3</v>
      </c>
      <c r="M41" s="186">
        <v>0</v>
      </c>
      <c r="N41" s="186">
        <v>4</v>
      </c>
      <c r="O41" s="186">
        <v>4</v>
      </c>
      <c r="P41" s="187"/>
      <c r="Q41" s="180"/>
      <c r="R41" s="1">
        <f>IF(G43&gt;$O$2,"HC",0)</f>
        <v>0</v>
      </c>
      <c r="T41" s="336"/>
      <c r="U41">
        <f>SUM(K41:K44)</f>
        <v>5</v>
      </c>
      <c r="V41">
        <f>SUM(L41:L44)</f>
        <v>6</v>
      </c>
      <c r="W41">
        <f>SUM(M41:M44)</f>
        <v>3</v>
      </c>
    </row>
    <row r="42" spans="1:23" ht="14.85" customHeight="1" x14ac:dyDescent="0.2">
      <c r="A42" s="179"/>
      <c r="B42" s="169" t="s">
        <v>18</v>
      </c>
      <c r="C42" s="334" t="s">
        <v>322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38</v>
      </c>
      <c r="J42" s="170">
        <f>SUM(K42:O42)</f>
        <v>12</v>
      </c>
      <c r="K42" s="188">
        <v>1</v>
      </c>
      <c r="L42" s="189">
        <v>3</v>
      </c>
      <c r="M42" s="189">
        <v>1</v>
      </c>
      <c r="N42" s="189">
        <v>1</v>
      </c>
      <c r="O42" s="189">
        <v>6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0.66111111111111109</v>
      </c>
      <c r="H43" s="172" t="s">
        <v>15</v>
      </c>
      <c r="I43" s="200">
        <f t="shared" si="5"/>
        <v>33</v>
      </c>
      <c r="J43" s="170">
        <f>SUM(K43:O43)</f>
        <v>12</v>
      </c>
      <c r="K43" s="188">
        <v>3</v>
      </c>
      <c r="L43" s="189">
        <v>0</v>
      </c>
      <c r="M43" s="189">
        <v>2</v>
      </c>
      <c r="N43" s="189">
        <v>3</v>
      </c>
      <c r="O43" s="189">
        <v>4</v>
      </c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0.27361111111111108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22</v>
      </c>
      <c r="D46" s="326" t="s">
        <v>237</v>
      </c>
      <c r="E46" s="326"/>
      <c r="F46" s="337" t="s">
        <v>16</v>
      </c>
      <c r="G46" s="344">
        <f>IF(SUM(J48:J51)=0,0,(SUM(L48:L51)*1+SUM(M48:M51)*2+SUM(N48:N51)*3+SUM(O48:O51)*5)/SUM(J48:J51))</f>
        <v>2.9444444444444446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106</v>
      </c>
      <c r="Q46" s="180"/>
      <c r="T46" s="336">
        <f>P46</f>
        <v>106</v>
      </c>
    </row>
    <row r="47" spans="1:23" ht="14.85" customHeight="1" x14ac:dyDescent="0.2">
      <c r="A47" s="179"/>
      <c r="B47" s="331">
        <v>7</v>
      </c>
      <c r="C47" s="170" t="s">
        <v>239</v>
      </c>
      <c r="D47" s="333" t="s">
        <v>238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198</v>
      </c>
      <c r="D48" s="333"/>
      <c r="E48" s="333"/>
      <c r="F48" s="171" t="s">
        <v>11</v>
      </c>
      <c r="G48" s="173">
        <v>0.41597222222222219</v>
      </c>
      <c r="H48" s="196" t="s">
        <v>13</v>
      </c>
      <c r="I48" s="199">
        <f>IF(OR(P48="Disq",P48="Abd"),P48,(L48*1)+(M48*2)+(N48*3)+(O48*5)+P48)</f>
        <v>35</v>
      </c>
      <c r="J48" s="198">
        <f>SUM(K48:O48)</f>
        <v>12</v>
      </c>
      <c r="K48" s="185">
        <v>0</v>
      </c>
      <c r="L48" s="186">
        <v>4</v>
      </c>
      <c r="M48" s="186">
        <v>1</v>
      </c>
      <c r="N48" s="186">
        <v>3</v>
      </c>
      <c r="O48" s="186">
        <v>4</v>
      </c>
      <c r="P48" s="187"/>
      <c r="Q48" s="180"/>
      <c r="R48" s="1">
        <f>IF(G50&gt;$O$2,"HC",0)</f>
        <v>0</v>
      </c>
      <c r="T48" s="336"/>
      <c r="U48">
        <f>SUM(K48:K51)</f>
        <v>2</v>
      </c>
      <c r="V48">
        <f>SUM(L48:L51)</f>
        <v>9</v>
      </c>
      <c r="W48">
        <f>SUM(M48:M51)</f>
        <v>4</v>
      </c>
    </row>
    <row r="49" spans="1:20" ht="14.85" customHeight="1" x14ac:dyDescent="0.2">
      <c r="A49" s="179"/>
      <c r="B49" s="169" t="s">
        <v>18</v>
      </c>
      <c r="C49" s="334" t="s">
        <v>296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37</v>
      </c>
      <c r="J49" s="170">
        <f>SUM(K49:O49)</f>
        <v>12</v>
      </c>
      <c r="K49" s="188">
        <v>1</v>
      </c>
      <c r="L49" s="189">
        <v>2</v>
      </c>
      <c r="M49" s="189">
        <v>2</v>
      </c>
      <c r="N49" s="189">
        <v>2</v>
      </c>
      <c r="O49" s="189">
        <v>5</v>
      </c>
      <c r="P49" s="190"/>
      <c r="Q49" s="180"/>
      <c r="R49" s="1"/>
      <c r="T49" s="336"/>
    </row>
    <row r="50" spans="1:20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0.72430555555555554</v>
      </c>
      <c r="H50" s="172" t="s">
        <v>15</v>
      </c>
      <c r="I50" s="200">
        <f t="shared" si="6"/>
        <v>34</v>
      </c>
      <c r="J50" s="170">
        <f>SUM(K50:O50)</f>
        <v>12</v>
      </c>
      <c r="K50" s="188">
        <v>1</v>
      </c>
      <c r="L50" s="189">
        <v>3</v>
      </c>
      <c r="M50" s="189">
        <v>1</v>
      </c>
      <c r="N50" s="189">
        <v>3</v>
      </c>
      <c r="O50" s="189">
        <v>4</v>
      </c>
      <c r="P50" s="190"/>
      <c r="Q50" s="180"/>
      <c r="T50" s="336"/>
    </row>
    <row r="51" spans="1:20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0.30833333333333335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0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</sheetData>
  <sheetProtection algorithmName="SHA-512" hashValue="8KaPdQXPQ1qVSu/hEhRYF8sK7Ew9RQE3cGCE8dfuQd3VaP4+di+3X0BuIbG8923ciiNl9bE3D+kbH2+MLOtoag==" saltValue="vMN7/u1bid4IIvBcBqS+7w==" spinCount="100000" sheet="1" objects="1" scenarios="1" selectLockedCells="1" sort="0" autoFilter="0"/>
  <mergeCells count="94">
    <mergeCell ref="K39:L39"/>
    <mergeCell ref="N39:O39"/>
    <mergeCell ref="T39:T45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J39:J40"/>
    <mergeCell ref="K32:L32"/>
    <mergeCell ref="N32:O32"/>
    <mergeCell ref="T32:T38"/>
    <mergeCell ref="B33:B34"/>
    <mergeCell ref="D33:E34"/>
    <mergeCell ref="C35:E37"/>
    <mergeCell ref="B36:B37"/>
    <mergeCell ref="D32:E32"/>
    <mergeCell ref="F32:F33"/>
    <mergeCell ref="G32:G33"/>
    <mergeCell ref="H32:H33"/>
    <mergeCell ref="I32:I33"/>
    <mergeCell ref="J32:J33"/>
    <mergeCell ref="K11:L11"/>
    <mergeCell ref="N11:O11"/>
    <mergeCell ref="T11:T17"/>
    <mergeCell ref="B12:B13"/>
    <mergeCell ref="D12:E13"/>
    <mergeCell ref="C14:E16"/>
    <mergeCell ref="B15:B16"/>
    <mergeCell ref="D11:E11"/>
    <mergeCell ref="F11:F12"/>
    <mergeCell ref="G11:G12"/>
    <mergeCell ref="H11:H12"/>
    <mergeCell ref="I11:I12"/>
    <mergeCell ref="J11:J12"/>
    <mergeCell ref="K25:L25"/>
    <mergeCell ref="N25:O25"/>
    <mergeCell ref="T25:T31"/>
    <mergeCell ref="B26:B27"/>
    <mergeCell ref="D26:E27"/>
    <mergeCell ref="C28:E30"/>
    <mergeCell ref="B29:B30"/>
    <mergeCell ref="D25:E25"/>
    <mergeCell ref="F25:F26"/>
    <mergeCell ref="G25:G26"/>
    <mergeCell ref="H25:H26"/>
    <mergeCell ref="I25:I26"/>
    <mergeCell ref="J25:J26"/>
    <mergeCell ref="J18:J19"/>
    <mergeCell ref="K18:L18"/>
    <mergeCell ref="N18:O18"/>
    <mergeCell ref="T18:T24"/>
    <mergeCell ref="B19:B20"/>
    <mergeCell ref="D19:E20"/>
    <mergeCell ref="C21:E23"/>
    <mergeCell ref="B22:B23"/>
    <mergeCell ref="D18:E18"/>
    <mergeCell ref="F18:F19"/>
    <mergeCell ref="G18:G19"/>
    <mergeCell ref="H18:H19"/>
    <mergeCell ref="I18:I19"/>
    <mergeCell ref="T46:T52"/>
    <mergeCell ref="C49:E51"/>
    <mergeCell ref="B50:B51"/>
    <mergeCell ref="D47:E48"/>
    <mergeCell ref="B47:B48"/>
    <mergeCell ref="J46:J47"/>
    <mergeCell ref="I46:I47"/>
    <mergeCell ref="H46:H47"/>
    <mergeCell ref="G46:G47"/>
    <mergeCell ref="F46:F47"/>
    <mergeCell ref="N46:O46"/>
    <mergeCell ref="K46:L46"/>
    <mergeCell ref="D46:E46"/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N4:O4"/>
  </mergeCells>
  <dataValidations count="1">
    <dataValidation type="list" allowBlank="1" showDropDown="1" showInputMessage="1" showErrorMessage="1" sqref="J6:J9 J48:J51 J20:J23 J27:J30 J13:J16 J34:J37 J41:J44" xr:uid="{1AE915BE-D2AA-460C-8688-C925A79D8998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9668-20A8-4E3E-9EEC-C96270B7743A}">
  <sheetPr codeName="Feuil7">
    <tabColor rgb="FF002060"/>
    <pageSetUpPr fitToPage="1"/>
  </sheetPr>
  <dimension ref="A1:W94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20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13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46</v>
      </c>
      <c r="D4" s="326" t="s">
        <v>49</v>
      </c>
      <c r="E4" s="326"/>
      <c r="F4" s="337" t="s">
        <v>16</v>
      </c>
      <c r="G4" s="344">
        <f>IF(SUM(J6:J9)=0,0,(SUM(L6:L9)*1+SUM(M6:M9)*2+SUM(N6:N9)*3+SUM(O6:O9)*5)/SUM(J6:J9))</f>
        <v>0.47222222222222221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17</v>
      </c>
      <c r="Q4" s="180"/>
      <c r="T4" s="336">
        <f>P4</f>
        <v>17</v>
      </c>
    </row>
    <row r="5" spans="1:23" ht="14.85" customHeight="1" x14ac:dyDescent="0.2">
      <c r="A5" s="179"/>
      <c r="B5" s="331">
        <v>1</v>
      </c>
      <c r="C5" s="170" t="s">
        <v>364</v>
      </c>
      <c r="D5" s="333" t="s">
        <v>50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0.4201388888888889</v>
      </c>
      <c r="H6" s="196" t="s">
        <v>13</v>
      </c>
      <c r="I6" s="199">
        <f>IF(OR(P6="Disq",P6="Abd"),P6,(L6*1)+(M6*2)+(N6*3)+(O6*5)+P6)</f>
        <v>9</v>
      </c>
      <c r="J6" s="198">
        <f>SUM(K6:O6)</f>
        <v>12</v>
      </c>
      <c r="K6" s="185">
        <v>5</v>
      </c>
      <c r="L6" s="186">
        <v>5</v>
      </c>
      <c r="M6" s="186">
        <v>2</v>
      </c>
      <c r="N6" s="186">
        <v>0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22</v>
      </c>
      <c r="V6">
        <f>SUM(L6:L9)</f>
        <v>11</v>
      </c>
      <c r="W6">
        <f>SUM(M6:M9)</f>
        <v>3</v>
      </c>
    </row>
    <row r="7" spans="1:23" ht="14.85" customHeight="1" x14ac:dyDescent="0.2">
      <c r="A7" s="179"/>
      <c r="B7" s="169" t="s">
        <v>18</v>
      </c>
      <c r="C7" s="334" t="s">
        <v>291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2</v>
      </c>
      <c r="J7" s="170">
        <f>SUM(K7:O7)</f>
        <v>12</v>
      </c>
      <c r="K7" s="188">
        <v>10</v>
      </c>
      <c r="L7" s="189">
        <v>2</v>
      </c>
      <c r="M7" s="189">
        <v>0</v>
      </c>
      <c r="N7" s="189">
        <v>0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0.70138888888888884</v>
      </c>
      <c r="H8" s="172" t="s">
        <v>15</v>
      </c>
      <c r="I8" s="200">
        <f t="shared" si="0"/>
        <v>6</v>
      </c>
      <c r="J8" s="170">
        <f>SUM(K8:O8)</f>
        <v>12</v>
      </c>
      <c r="K8" s="188">
        <v>7</v>
      </c>
      <c r="L8" s="189">
        <v>4</v>
      </c>
      <c r="M8" s="189">
        <v>1</v>
      </c>
      <c r="N8" s="189">
        <v>0</v>
      </c>
      <c r="O8" s="189">
        <v>0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0.28124999999999994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44</v>
      </c>
      <c r="D11" s="326" t="s">
        <v>40</v>
      </c>
      <c r="E11" s="326"/>
      <c r="F11" s="337" t="s">
        <v>16</v>
      </c>
      <c r="G11" s="344">
        <f>IF(SUM(J13:J16)=0,0,(SUM(L13:L16)*1+SUM(M13:M16)*2+SUM(N13:N16)*3+SUM(O13:O16)*5)/SUM(J13:J16))</f>
        <v>0.88888888888888884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32</v>
      </c>
      <c r="Q11" s="180"/>
      <c r="T11" s="336">
        <f>P11</f>
        <v>32</v>
      </c>
    </row>
    <row r="12" spans="1:23" ht="14.85" customHeight="1" x14ac:dyDescent="0.2">
      <c r="A12" s="179"/>
      <c r="B12" s="331">
        <v>2</v>
      </c>
      <c r="C12" s="170" t="s">
        <v>240</v>
      </c>
      <c r="D12" s="333" t="s">
        <v>48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0.38680555555555557</v>
      </c>
      <c r="H13" s="196" t="s">
        <v>13</v>
      </c>
      <c r="I13" s="199">
        <f>IF(OR(P13="Disq",P13="Abd"),P13,(L13*1)+(M13*2)+(N13*3)+(O13*5)+P13)</f>
        <v>13</v>
      </c>
      <c r="J13" s="198">
        <f>SUM(K13:O13)</f>
        <v>12</v>
      </c>
      <c r="K13" s="185">
        <v>5</v>
      </c>
      <c r="L13" s="186">
        <v>5</v>
      </c>
      <c r="M13" s="186">
        <v>0</v>
      </c>
      <c r="N13" s="186">
        <v>1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16</v>
      </c>
      <c r="V13">
        <f>SUM(L13:L16)</f>
        <v>15</v>
      </c>
      <c r="W13">
        <f>SUM(M13:M16)</f>
        <v>2</v>
      </c>
    </row>
    <row r="14" spans="1:23" ht="14.85" customHeight="1" x14ac:dyDescent="0.2">
      <c r="A14" s="179"/>
      <c r="B14" s="169" t="s">
        <v>18</v>
      </c>
      <c r="C14" s="334" t="s">
        <v>41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12</v>
      </c>
      <c r="J14" s="170">
        <f>SUM(K14:O14)</f>
        <v>12</v>
      </c>
      <c r="K14" s="188">
        <v>5</v>
      </c>
      <c r="L14" s="189">
        <v>5</v>
      </c>
      <c r="M14" s="189">
        <v>1</v>
      </c>
      <c r="N14" s="189">
        <v>0</v>
      </c>
      <c r="O14" s="189">
        <v>1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0.7270833333333333</v>
      </c>
      <c r="H15" s="172" t="s">
        <v>15</v>
      </c>
      <c r="I15" s="200">
        <f t="shared" si="1"/>
        <v>7</v>
      </c>
      <c r="J15" s="170">
        <f>SUM(K15:O15)</f>
        <v>12</v>
      </c>
      <c r="K15" s="188">
        <v>6</v>
      </c>
      <c r="L15" s="189">
        <v>5</v>
      </c>
      <c r="M15" s="189">
        <v>1</v>
      </c>
      <c r="N15" s="189">
        <v>0</v>
      </c>
      <c r="O15" s="189">
        <v>0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0.34027777777777773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42</v>
      </c>
      <c r="D18" s="326" t="s">
        <v>49</v>
      </c>
      <c r="E18" s="326"/>
      <c r="F18" s="337" t="s">
        <v>16</v>
      </c>
      <c r="G18" s="344">
        <f>IF(SUM(J20:J23)=0,0,(SUM(L20:L23)*1+SUM(M20:M23)*2+SUM(N20:N23)*3+SUM(O20:O23)*5)/SUM(J20:J23))</f>
        <v>0.94444444444444442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34</v>
      </c>
      <c r="Q18" s="180"/>
      <c r="T18" s="336">
        <f>P18</f>
        <v>34</v>
      </c>
    </row>
    <row r="19" spans="1:23" ht="14.85" customHeight="1" x14ac:dyDescent="0.2">
      <c r="A19" s="179"/>
      <c r="B19" s="331">
        <v>3</v>
      </c>
      <c r="C19" s="170" t="s">
        <v>279</v>
      </c>
      <c r="D19" s="333" t="s">
        <v>303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0.41944444444444445</v>
      </c>
      <c r="H20" s="196" t="s">
        <v>13</v>
      </c>
      <c r="I20" s="199">
        <f>IF(OR(P20="Disq",P20="Abd"),P20,(L20*1)+(M20*2)+(N20*3)+(O20*5)+P20)</f>
        <v>20</v>
      </c>
      <c r="J20" s="198">
        <f>SUM(K20:O20)</f>
        <v>12</v>
      </c>
      <c r="K20" s="185">
        <v>3</v>
      </c>
      <c r="L20" s="186">
        <v>4</v>
      </c>
      <c r="M20" s="186">
        <v>3</v>
      </c>
      <c r="N20" s="186">
        <v>0</v>
      </c>
      <c r="O20" s="186">
        <v>2</v>
      </c>
      <c r="P20" s="187"/>
      <c r="Q20" s="180"/>
      <c r="R20" s="1">
        <f>IF(G22&gt;$O$2,"HC",0)</f>
        <v>0</v>
      </c>
      <c r="T20" s="336"/>
      <c r="U20">
        <f>SUM(K20:K23)</f>
        <v>17</v>
      </c>
      <c r="V20">
        <f>SUM(L20:L23)</f>
        <v>10</v>
      </c>
      <c r="W20">
        <f>SUM(M20:M23)</f>
        <v>7</v>
      </c>
    </row>
    <row r="21" spans="1:23" ht="14.85" customHeight="1" x14ac:dyDescent="0.2">
      <c r="A21" s="179"/>
      <c r="B21" s="169" t="s">
        <v>18</v>
      </c>
      <c r="C21" s="334" t="s">
        <v>291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7</v>
      </c>
      <c r="J21" s="170">
        <f>SUM(K21:O21)</f>
        <v>12</v>
      </c>
      <c r="K21" s="188">
        <v>6</v>
      </c>
      <c r="L21" s="189">
        <v>5</v>
      </c>
      <c r="M21" s="189">
        <v>1</v>
      </c>
      <c r="N21" s="189">
        <v>0</v>
      </c>
      <c r="O21" s="189">
        <v>0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0.67361111111111116</v>
      </c>
      <c r="H22" s="172" t="s">
        <v>15</v>
      </c>
      <c r="I22" s="200">
        <f t="shared" si="2"/>
        <v>7</v>
      </c>
      <c r="J22" s="170">
        <f>SUM(K22:O22)</f>
        <v>12</v>
      </c>
      <c r="K22" s="188">
        <v>8</v>
      </c>
      <c r="L22" s="189">
        <v>1</v>
      </c>
      <c r="M22" s="189">
        <v>3</v>
      </c>
      <c r="N22" s="189">
        <v>0</v>
      </c>
      <c r="O22" s="189">
        <v>0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0.25416666666666671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49</v>
      </c>
      <c r="D25" s="326" t="s">
        <v>250</v>
      </c>
      <c r="E25" s="326"/>
      <c r="F25" s="337" t="s">
        <v>16</v>
      </c>
      <c r="G25" s="344">
        <f>IF(SUM(J27:J30)=0,0,(SUM(L27:L30)*1+SUM(M27:M30)*2+SUM(N27:N30)*3+SUM(O27:O30)*5)/SUM(J27:J30))</f>
        <v>1.9166666666666667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69</v>
      </c>
      <c r="Q25" s="180"/>
      <c r="T25" s="336">
        <f>P25</f>
        <v>69</v>
      </c>
    </row>
    <row r="26" spans="1:23" ht="14.85" customHeight="1" x14ac:dyDescent="0.2">
      <c r="A26" s="179"/>
      <c r="B26" s="331">
        <v>4</v>
      </c>
      <c r="C26" s="170" t="s">
        <v>252</v>
      </c>
      <c r="D26" s="333" t="s">
        <v>251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198</v>
      </c>
      <c r="D27" s="333"/>
      <c r="E27" s="333"/>
      <c r="F27" s="171" t="s">
        <v>11</v>
      </c>
      <c r="G27" s="173">
        <v>0.40347222222222223</v>
      </c>
      <c r="H27" s="196" t="s">
        <v>13</v>
      </c>
      <c r="I27" s="199">
        <f>IF(OR(P27="Disq",P27="Abd"),P27,(L27*1)+(M27*2)+(N27*3)+(O27*5)+P27)</f>
        <v>26</v>
      </c>
      <c r="J27" s="198">
        <f>SUM(K27:O27)</f>
        <v>12</v>
      </c>
      <c r="K27" s="185">
        <v>2</v>
      </c>
      <c r="L27" s="186">
        <v>5</v>
      </c>
      <c r="M27" s="186">
        <v>0</v>
      </c>
      <c r="N27" s="186">
        <v>2</v>
      </c>
      <c r="O27" s="186">
        <v>3</v>
      </c>
      <c r="P27" s="187"/>
      <c r="Q27" s="180"/>
      <c r="R27" s="1">
        <f>IF(G29&gt;$O$2,"HC",0)</f>
        <v>0</v>
      </c>
      <c r="T27" s="336"/>
      <c r="U27">
        <f>SUM(K27:K30)</f>
        <v>9</v>
      </c>
      <c r="V27">
        <f>SUM(L27:L30)</f>
        <v>11</v>
      </c>
      <c r="W27">
        <f>SUM(M27:M30)</f>
        <v>4</v>
      </c>
    </row>
    <row r="28" spans="1:23" ht="14.85" customHeight="1" x14ac:dyDescent="0.2">
      <c r="A28" s="179"/>
      <c r="B28" s="169" t="s">
        <v>18</v>
      </c>
      <c r="C28" s="334" t="s">
        <v>296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14</v>
      </c>
      <c r="J28" s="170">
        <f>SUM(K28:O28)</f>
        <v>12</v>
      </c>
      <c r="K28" s="188">
        <v>4</v>
      </c>
      <c r="L28" s="189">
        <v>4</v>
      </c>
      <c r="M28" s="189">
        <v>2</v>
      </c>
      <c r="N28" s="189">
        <v>2</v>
      </c>
      <c r="O28" s="189">
        <v>0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0.71527777777777779</v>
      </c>
      <c r="H29" s="172" t="s">
        <v>15</v>
      </c>
      <c r="I29" s="200">
        <f t="shared" si="3"/>
        <v>29</v>
      </c>
      <c r="J29" s="170">
        <f>SUM(K29:O29)</f>
        <v>12</v>
      </c>
      <c r="K29" s="188">
        <v>3</v>
      </c>
      <c r="L29" s="189">
        <v>2</v>
      </c>
      <c r="M29" s="189">
        <v>2</v>
      </c>
      <c r="N29" s="189">
        <v>1</v>
      </c>
      <c r="O29" s="189">
        <v>4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0.31180555555555556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48</v>
      </c>
      <c r="D32" s="326" t="s">
        <v>167</v>
      </c>
      <c r="E32" s="326"/>
      <c r="F32" s="337" t="s">
        <v>16</v>
      </c>
      <c r="G32" s="344">
        <f>IF(SUM(J34:J37)=0,0,(SUM(L34:L37)*1+SUM(M34:M37)*2+SUM(N34:N37)*3+SUM(O34:O37)*5)/SUM(J34:J37))</f>
        <v>2.0555555555555554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74</v>
      </c>
      <c r="Q32" s="180"/>
      <c r="T32" s="336">
        <f>P32</f>
        <v>74</v>
      </c>
    </row>
    <row r="33" spans="1:23" ht="14.85" customHeight="1" x14ac:dyDescent="0.2">
      <c r="A33" s="179"/>
      <c r="B33" s="331">
        <v>5</v>
      </c>
      <c r="C33" s="170" t="s">
        <v>305</v>
      </c>
      <c r="D33" s="333" t="s">
        <v>168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198</v>
      </c>
      <c r="D34" s="333"/>
      <c r="E34" s="333"/>
      <c r="F34" s="171" t="s">
        <v>11</v>
      </c>
      <c r="G34" s="173">
        <v>0.39027777777777778</v>
      </c>
      <c r="H34" s="196" t="s">
        <v>13</v>
      </c>
      <c r="I34" s="199">
        <f>IF(OR(P34="Disq",P34="Abd"),P34,(L34*1)+(M34*2)+(N34*3)+(O34*5)+P34)</f>
        <v>28</v>
      </c>
      <c r="J34" s="198">
        <f>SUM(K34:O34)</f>
        <v>12</v>
      </c>
      <c r="K34" s="185">
        <v>1</v>
      </c>
      <c r="L34" s="186">
        <v>4</v>
      </c>
      <c r="M34" s="186">
        <v>1</v>
      </c>
      <c r="N34" s="186">
        <v>4</v>
      </c>
      <c r="O34" s="186">
        <v>2</v>
      </c>
      <c r="P34" s="187"/>
      <c r="Q34" s="180"/>
      <c r="R34" s="1">
        <f>IF(G36&gt;$O$2,"HC",0)</f>
        <v>0</v>
      </c>
      <c r="T34" s="336"/>
      <c r="U34">
        <f>SUM(K34:K37)</f>
        <v>7</v>
      </c>
      <c r="V34">
        <f>SUM(L34:L37)</f>
        <v>9</v>
      </c>
      <c r="W34">
        <f>SUM(M34:M37)</f>
        <v>5</v>
      </c>
    </row>
    <row r="35" spans="1:23" ht="14.85" customHeight="1" x14ac:dyDescent="0.2">
      <c r="A35" s="179"/>
      <c r="B35" s="169" t="s">
        <v>18</v>
      </c>
      <c r="C35" s="334" t="s">
        <v>296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24</v>
      </c>
      <c r="J35" s="170">
        <f>SUM(K35:O35)</f>
        <v>12</v>
      </c>
      <c r="K35" s="188">
        <v>2</v>
      </c>
      <c r="L35" s="189">
        <v>3</v>
      </c>
      <c r="M35" s="189">
        <v>2</v>
      </c>
      <c r="N35" s="189">
        <v>4</v>
      </c>
      <c r="O35" s="189">
        <v>1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0.67361111111111116</v>
      </c>
      <c r="H36" s="172" t="s">
        <v>15</v>
      </c>
      <c r="I36" s="200">
        <f t="shared" si="4"/>
        <v>22</v>
      </c>
      <c r="J36" s="170">
        <f>SUM(K36:O36)</f>
        <v>12</v>
      </c>
      <c r="K36" s="188">
        <v>4</v>
      </c>
      <c r="L36" s="189">
        <v>2</v>
      </c>
      <c r="M36" s="189">
        <v>2</v>
      </c>
      <c r="N36" s="189">
        <v>2</v>
      </c>
      <c r="O36" s="189">
        <v>2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0.28333333333333338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51</v>
      </c>
      <c r="D39" s="326" t="s">
        <v>218</v>
      </c>
      <c r="E39" s="326"/>
      <c r="F39" s="337" t="s">
        <v>16</v>
      </c>
      <c r="G39" s="344">
        <f>IF(SUM(J41:J44)=0,0,(SUM(L41:L44)*1+SUM(M41:M44)*2+SUM(N41:N44)*3+SUM(O41:O44)*5)/SUM(J41:J44))</f>
        <v>2.1666666666666665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78</v>
      </c>
      <c r="Q39" s="180"/>
      <c r="T39" s="336">
        <f>P39</f>
        <v>78</v>
      </c>
    </row>
    <row r="40" spans="1:23" ht="14.85" customHeight="1" x14ac:dyDescent="0.2">
      <c r="A40" s="179"/>
      <c r="B40" s="331">
        <v>6</v>
      </c>
      <c r="C40" s="170" t="s">
        <v>98</v>
      </c>
      <c r="D40" s="333" t="s">
        <v>304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 t="s">
        <v>181</v>
      </c>
      <c r="D41" s="333"/>
      <c r="E41" s="333"/>
      <c r="F41" s="171" t="s">
        <v>11</v>
      </c>
      <c r="G41" s="173">
        <v>0.40625</v>
      </c>
      <c r="H41" s="196" t="s">
        <v>13</v>
      </c>
      <c r="I41" s="199">
        <f>IF(OR(P41="Disq",P41="Abd"),P41,(L41*1)+(M41*2)+(N41*3)+(O41*5)+P41)</f>
        <v>19</v>
      </c>
      <c r="J41" s="198">
        <f>SUM(K41:O41)</f>
        <v>12</v>
      </c>
      <c r="K41" s="185">
        <v>3</v>
      </c>
      <c r="L41" s="186">
        <v>3</v>
      </c>
      <c r="M41" s="186">
        <v>4</v>
      </c>
      <c r="N41" s="186">
        <v>1</v>
      </c>
      <c r="O41" s="186">
        <v>1</v>
      </c>
      <c r="P41" s="187"/>
      <c r="Q41" s="180"/>
      <c r="R41" s="1">
        <f>IF(G43&gt;$O$2,"HC",0)</f>
        <v>0</v>
      </c>
      <c r="T41" s="336"/>
      <c r="U41">
        <f>SUM(K41:K44)</f>
        <v>6</v>
      </c>
      <c r="V41">
        <f>SUM(L41:L44)</f>
        <v>7</v>
      </c>
      <c r="W41">
        <f>SUM(M41:M44)</f>
        <v>8</v>
      </c>
    </row>
    <row r="42" spans="1:23" ht="14.85" customHeight="1" x14ac:dyDescent="0.2">
      <c r="A42" s="179"/>
      <c r="B42" s="169" t="s">
        <v>18</v>
      </c>
      <c r="C42" s="334" t="s">
        <v>43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24</v>
      </c>
      <c r="J42" s="170">
        <f>SUM(K42:O42)</f>
        <v>12</v>
      </c>
      <c r="K42" s="188">
        <v>2</v>
      </c>
      <c r="L42" s="189">
        <v>3</v>
      </c>
      <c r="M42" s="189">
        <v>2</v>
      </c>
      <c r="N42" s="189">
        <v>4</v>
      </c>
      <c r="O42" s="189">
        <v>1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0.66527777777777775</v>
      </c>
      <c r="H43" s="172" t="s">
        <v>15</v>
      </c>
      <c r="I43" s="200">
        <f t="shared" si="5"/>
        <v>35</v>
      </c>
      <c r="J43" s="170">
        <f>SUM(K43:O43)</f>
        <v>12</v>
      </c>
      <c r="K43" s="188">
        <v>1</v>
      </c>
      <c r="L43" s="189">
        <v>1</v>
      </c>
      <c r="M43" s="189">
        <v>2</v>
      </c>
      <c r="N43" s="189">
        <v>5</v>
      </c>
      <c r="O43" s="189">
        <v>3</v>
      </c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0.25902777777777775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54</v>
      </c>
      <c r="D46" s="326" t="s">
        <v>366</v>
      </c>
      <c r="E46" s="326"/>
      <c r="F46" s="337" t="s">
        <v>16</v>
      </c>
      <c r="G46" s="344">
        <f>IF(SUM(J48:J51)=0,0,(SUM(L48:L51)*1+SUM(M48:M51)*2+SUM(N48:N51)*3+SUM(O48:O51)*5)/SUM(J48:J51))</f>
        <v>2.2222222222222223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80</v>
      </c>
      <c r="Q46" s="180"/>
      <c r="T46" s="336">
        <f>P46</f>
        <v>80</v>
      </c>
    </row>
    <row r="47" spans="1:23" ht="14.85" customHeight="1" x14ac:dyDescent="0.2">
      <c r="A47" s="179"/>
      <c r="B47" s="331">
        <v>7</v>
      </c>
      <c r="C47" s="170" t="s">
        <v>368</v>
      </c>
      <c r="D47" s="333" t="s">
        <v>367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198</v>
      </c>
      <c r="D48" s="333"/>
      <c r="E48" s="333"/>
      <c r="F48" s="171" t="s">
        <v>11</v>
      </c>
      <c r="G48" s="173">
        <v>0.38472222222222219</v>
      </c>
      <c r="H48" s="196" t="s">
        <v>13</v>
      </c>
      <c r="I48" s="199">
        <f>IF(OR(P48="Disq",P48="Abd"),P48,(L48*1)+(M48*2)+(N48*3)+(O48*5)+P48)</f>
        <v>25</v>
      </c>
      <c r="J48" s="198">
        <f>SUM(K48:O48)</f>
        <v>12</v>
      </c>
      <c r="K48" s="185">
        <v>1</v>
      </c>
      <c r="L48" s="186">
        <v>3</v>
      </c>
      <c r="M48" s="186">
        <v>4</v>
      </c>
      <c r="N48" s="186">
        <v>3</v>
      </c>
      <c r="O48" s="186">
        <v>1</v>
      </c>
      <c r="P48" s="187"/>
      <c r="Q48" s="180"/>
      <c r="R48" s="1">
        <f>IF(G50&gt;$O$2,"HC",0)</f>
        <v>0</v>
      </c>
      <c r="T48" s="336"/>
      <c r="U48">
        <f>SUM(K48:K51)</f>
        <v>3</v>
      </c>
      <c r="V48">
        <f>SUM(L48:L51)</f>
        <v>6</v>
      </c>
      <c r="W48">
        <f>SUM(M48:M51)</f>
        <v>11</v>
      </c>
    </row>
    <row r="49" spans="1:23" ht="14.85" customHeight="1" x14ac:dyDescent="0.2">
      <c r="A49" s="179"/>
      <c r="B49" s="169" t="s">
        <v>18</v>
      </c>
      <c r="C49" s="334" t="s">
        <v>296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31</v>
      </c>
      <c r="J49" s="170">
        <f>SUM(K49:O49)</f>
        <v>12</v>
      </c>
      <c r="K49" s="188">
        <v>0</v>
      </c>
      <c r="L49" s="189">
        <v>1</v>
      </c>
      <c r="M49" s="189">
        <v>3</v>
      </c>
      <c r="N49" s="189">
        <v>8</v>
      </c>
      <c r="O49" s="189">
        <v>0</v>
      </c>
      <c r="P49" s="190"/>
      <c r="Q49" s="180"/>
      <c r="R49" s="1"/>
      <c r="T49" s="336"/>
    </row>
    <row r="50" spans="1:23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0.67638888888888893</v>
      </c>
      <c r="H50" s="172" t="s">
        <v>15</v>
      </c>
      <c r="I50" s="200">
        <f t="shared" si="6"/>
        <v>24</v>
      </c>
      <c r="J50" s="170">
        <f>SUM(K50:O50)</f>
        <v>12</v>
      </c>
      <c r="K50" s="188">
        <v>2</v>
      </c>
      <c r="L50" s="189">
        <v>2</v>
      </c>
      <c r="M50" s="189">
        <v>4</v>
      </c>
      <c r="N50" s="189">
        <v>3</v>
      </c>
      <c r="O50" s="189">
        <v>1</v>
      </c>
      <c r="P50" s="190"/>
      <c r="Q50" s="180"/>
      <c r="T50" s="336"/>
    </row>
    <row r="51" spans="1:23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0.29166666666666674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3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  <row r="53" spans="1:23" ht="39" customHeight="1" x14ac:dyDescent="0.2">
      <c r="A53" s="179"/>
      <c r="B53" s="161" t="s">
        <v>17</v>
      </c>
      <c r="C53" s="162">
        <v>41</v>
      </c>
      <c r="D53" s="326" t="s">
        <v>258</v>
      </c>
      <c r="E53" s="326"/>
      <c r="F53" s="337" t="s">
        <v>16</v>
      </c>
      <c r="G53" s="344">
        <f>IF(SUM(J55:J58)=0,0,(SUM(L55:L58)*1+SUM(M55:M58)*2+SUM(N55:N58)*3+SUM(O55:O58)*5)/SUM(J55:J58))</f>
        <v>2.3055555555555554</v>
      </c>
      <c r="H53" s="329" t="s">
        <v>9</v>
      </c>
      <c r="I53" s="327" t="s">
        <v>10</v>
      </c>
      <c r="J53" s="346" t="s">
        <v>32</v>
      </c>
      <c r="K53" s="341" t="s">
        <v>31</v>
      </c>
      <c r="L53" s="341"/>
      <c r="M53" s="195">
        <f>R55</f>
        <v>0</v>
      </c>
      <c r="N53" s="342" t="s">
        <v>30</v>
      </c>
      <c r="O53" s="343"/>
      <c r="P53" s="163">
        <f>IF(OR(P55="Disq",P56="Disq",P57="Disq",P58="Disq",R55="HC"),"Disq",IF(OR(P55="Abd",P56="Abd",P57="Abd",P58="Abd"),"Abd",SUM(I55:I58)+M53))</f>
        <v>83</v>
      </c>
      <c r="Q53" s="180"/>
      <c r="T53" s="336">
        <f>P53</f>
        <v>83</v>
      </c>
    </row>
    <row r="54" spans="1:23" ht="14.85" customHeight="1" x14ac:dyDescent="0.2">
      <c r="A54" s="179"/>
      <c r="B54" s="331">
        <v>8</v>
      </c>
      <c r="C54" s="170" t="s">
        <v>362</v>
      </c>
      <c r="D54" s="333" t="s">
        <v>221</v>
      </c>
      <c r="E54" s="333"/>
      <c r="F54" s="338"/>
      <c r="G54" s="345"/>
      <c r="H54" s="330"/>
      <c r="I54" s="328"/>
      <c r="J54" s="347"/>
      <c r="K54" s="164" t="s">
        <v>2</v>
      </c>
      <c r="L54" s="164" t="s">
        <v>3</v>
      </c>
      <c r="M54" s="164" t="s">
        <v>4</v>
      </c>
      <c r="N54" s="164" t="s">
        <v>5</v>
      </c>
      <c r="O54" s="164" t="s">
        <v>6</v>
      </c>
      <c r="P54" s="164" t="s">
        <v>7</v>
      </c>
      <c r="Q54" s="180"/>
      <c r="T54" s="336"/>
    </row>
    <row r="55" spans="1:23" ht="14.85" customHeight="1" x14ac:dyDescent="0.2">
      <c r="A55" s="179"/>
      <c r="B55" s="332"/>
      <c r="C55" s="170" t="s">
        <v>181</v>
      </c>
      <c r="D55" s="333"/>
      <c r="E55" s="333"/>
      <c r="F55" s="171" t="s">
        <v>11</v>
      </c>
      <c r="G55" s="173">
        <v>0.38194444444444442</v>
      </c>
      <c r="H55" s="196" t="s">
        <v>13</v>
      </c>
      <c r="I55" s="199">
        <f>IF(OR(P55="Disq",P55="Abd"),P55,(L55*1)+(M55*2)+(N55*3)+(O55*5)+P55)</f>
        <v>25</v>
      </c>
      <c r="J55" s="198">
        <f>SUM(K55:O55)</f>
        <v>12</v>
      </c>
      <c r="K55" s="185">
        <v>3</v>
      </c>
      <c r="L55" s="186">
        <v>0</v>
      </c>
      <c r="M55" s="186">
        <v>2</v>
      </c>
      <c r="N55" s="186">
        <v>7</v>
      </c>
      <c r="O55" s="186">
        <v>0</v>
      </c>
      <c r="P55" s="187"/>
      <c r="Q55" s="180"/>
      <c r="R55" s="1">
        <f>IF(G57&gt;$O$2,"HC",0)</f>
        <v>0</v>
      </c>
      <c r="T55" s="336"/>
      <c r="U55">
        <f>SUM(K55:K58)</f>
        <v>6</v>
      </c>
      <c r="V55">
        <f>SUM(L55:L58)</f>
        <v>3</v>
      </c>
      <c r="W55">
        <f>SUM(M55:M58)</f>
        <v>5</v>
      </c>
    </row>
    <row r="56" spans="1:23" ht="14.85" customHeight="1" x14ac:dyDescent="0.2">
      <c r="A56" s="179"/>
      <c r="B56" s="169" t="s">
        <v>18</v>
      </c>
      <c r="C56" s="334" t="s">
        <v>302</v>
      </c>
      <c r="D56" s="334"/>
      <c r="E56" s="334"/>
      <c r="F56" s="175"/>
      <c r="G56" s="194"/>
      <c r="H56" s="172" t="s">
        <v>14</v>
      </c>
      <c r="I56" s="200">
        <f t="shared" ref="I56:I58" si="7">IF(OR(P56="Disq",P56="Abd"),P56,(L56*1)+(M56*2)+(N56*3)+(O56*5)+P56)</f>
        <v>32</v>
      </c>
      <c r="J56" s="170">
        <f>SUM(K56:O56)</f>
        <v>12</v>
      </c>
      <c r="K56" s="188">
        <v>2</v>
      </c>
      <c r="L56" s="189">
        <v>1</v>
      </c>
      <c r="M56" s="189">
        <v>0</v>
      </c>
      <c r="N56" s="189">
        <v>7</v>
      </c>
      <c r="O56" s="189">
        <v>2</v>
      </c>
      <c r="P56" s="190"/>
      <c r="Q56" s="180"/>
      <c r="R56" s="1"/>
      <c r="T56" s="336"/>
    </row>
    <row r="57" spans="1:23" ht="14.85" customHeight="1" x14ac:dyDescent="0.2">
      <c r="A57" s="179"/>
      <c r="B57" s="323">
        <f>VLOOKUP(B54,Attribution_des_points,2,FALSE)</f>
        <v>8</v>
      </c>
      <c r="C57" s="334"/>
      <c r="D57" s="334"/>
      <c r="E57" s="334"/>
      <c r="F57" s="171" t="s">
        <v>12</v>
      </c>
      <c r="G57" s="174">
        <v>0.68125000000000002</v>
      </c>
      <c r="H57" s="172" t="s">
        <v>15</v>
      </c>
      <c r="I57" s="200">
        <f t="shared" si="7"/>
        <v>26</v>
      </c>
      <c r="J57" s="170">
        <f>SUM(K57:O57)</f>
        <v>12</v>
      </c>
      <c r="K57" s="188">
        <v>1</v>
      </c>
      <c r="L57" s="189">
        <v>2</v>
      </c>
      <c r="M57" s="189">
        <v>3</v>
      </c>
      <c r="N57" s="189">
        <v>6</v>
      </c>
      <c r="O57" s="189">
        <v>0</v>
      </c>
      <c r="P57" s="190"/>
      <c r="Q57" s="180"/>
      <c r="T57" s="336"/>
    </row>
    <row r="58" spans="1:23" ht="14.85" customHeight="1" x14ac:dyDescent="0.2">
      <c r="A58" s="179"/>
      <c r="B58" s="325"/>
      <c r="C58" s="335"/>
      <c r="D58" s="335"/>
      <c r="E58" s="335"/>
      <c r="F58" s="172" t="s">
        <v>26</v>
      </c>
      <c r="G58" s="165">
        <f>IF(G57=0,0,G57-G55)</f>
        <v>0.2993055555555556</v>
      </c>
      <c r="H58" s="197" t="s">
        <v>24</v>
      </c>
      <c r="I58" s="201">
        <f t="shared" si="7"/>
        <v>0</v>
      </c>
      <c r="J58" s="170">
        <f>SUM(K58:O58)</f>
        <v>0</v>
      </c>
      <c r="K58" s="191"/>
      <c r="L58" s="192"/>
      <c r="M58" s="192"/>
      <c r="N58" s="192"/>
      <c r="O58" s="192"/>
      <c r="P58" s="193"/>
      <c r="Q58" s="180"/>
      <c r="T58" s="336"/>
    </row>
    <row r="59" spans="1:23" ht="12.75" customHeight="1" x14ac:dyDescent="0.2">
      <c r="A59" s="179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0"/>
      <c r="T59" s="336"/>
    </row>
    <row r="60" spans="1:23" ht="39" customHeight="1" x14ac:dyDescent="0.2">
      <c r="A60" s="179"/>
      <c r="B60" s="161" t="s">
        <v>17</v>
      </c>
      <c r="C60" s="162">
        <v>43</v>
      </c>
      <c r="D60" s="326" t="s">
        <v>222</v>
      </c>
      <c r="E60" s="326"/>
      <c r="F60" s="337" t="s">
        <v>16</v>
      </c>
      <c r="G60" s="344">
        <f>IF(SUM(J62:J65)=0,0,(SUM(L62:L65)*1+SUM(M62:M65)*2+SUM(N62:N65)*3+SUM(O62:O65)*5)/SUM(J62:J65))</f>
        <v>2.4722222222222223</v>
      </c>
      <c r="H60" s="329" t="s">
        <v>9</v>
      </c>
      <c r="I60" s="327" t="s">
        <v>10</v>
      </c>
      <c r="J60" s="346" t="s">
        <v>32</v>
      </c>
      <c r="K60" s="341" t="s">
        <v>31</v>
      </c>
      <c r="L60" s="341"/>
      <c r="M60" s="195">
        <f>R62</f>
        <v>0</v>
      </c>
      <c r="N60" s="342" t="s">
        <v>30</v>
      </c>
      <c r="O60" s="343"/>
      <c r="P60" s="163">
        <f>IF(OR(P62="Disq",P63="Disq",P64="Disq",P65="Disq",R62="HC"),"Disq",IF(OR(P62="Abd",P63="Abd",P64="Abd",P65="Abd"),"Abd",SUM(I62:I65)+M60))</f>
        <v>89</v>
      </c>
      <c r="Q60" s="180"/>
      <c r="T60" s="336">
        <f>P60</f>
        <v>89</v>
      </c>
    </row>
    <row r="61" spans="1:23" ht="14.85" customHeight="1" x14ac:dyDescent="0.2">
      <c r="A61" s="179"/>
      <c r="B61" s="331">
        <v>9</v>
      </c>
      <c r="C61" s="170" t="s">
        <v>224</v>
      </c>
      <c r="D61" s="333" t="s">
        <v>44</v>
      </c>
      <c r="E61" s="333"/>
      <c r="F61" s="338"/>
      <c r="G61" s="345"/>
      <c r="H61" s="330"/>
      <c r="I61" s="328"/>
      <c r="J61" s="347"/>
      <c r="K61" s="164" t="s">
        <v>2</v>
      </c>
      <c r="L61" s="164" t="s">
        <v>3</v>
      </c>
      <c r="M61" s="164" t="s">
        <v>4</v>
      </c>
      <c r="N61" s="164" t="s">
        <v>5</v>
      </c>
      <c r="O61" s="164" t="s">
        <v>6</v>
      </c>
      <c r="P61" s="164" t="s">
        <v>7</v>
      </c>
      <c r="Q61" s="180"/>
      <c r="T61" s="336"/>
    </row>
    <row r="62" spans="1:23" ht="14.85" customHeight="1" x14ac:dyDescent="0.2">
      <c r="A62" s="179"/>
      <c r="B62" s="332"/>
      <c r="C62" s="170" t="s">
        <v>181</v>
      </c>
      <c r="D62" s="333"/>
      <c r="E62" s="333"/>
      <c r="F62" s="171" t="s">
        <v>11</v>
      </c>
      <c r="G62" s="173">
        <v>0.39583333333333331</v>
      </c>
      <c r="H62" s="196" t="s">
        <v>13</v>
      </c>
      <c r="I62" s="199">
        <f>IF(OR(P62="Disq",P62="Abd"),P62,(L62*1)+(M62*2)+(N62*3)+(O62*5)+P62)</f>
        <v>35</v>
      </c>
      <c r="J62" s="198">
        <f>SUM(K62:O62)</f>
        <v>12</v>
      </c>
      <c r="K62" s="185">
        <v>0</v>
      </c>
      <c r="L62" s="186">
        <v>2</v>
      </c>
      <c r="M62" s="186">
        <v>3</v>
      </c>
      <c r="N62" s="186">
        <v>4</v>
      </c>
      <c r="O62" s="186">
        <v>3</v>
      </c>
      <c r="P62" s="187"/>
      <c r="Q62" s="180"/>
      <c r="R62" s="1">
        <f>IF(G64&gt;$O$2,"HC",0)</f>
        <v>0</v>
      </c>
      <c r="T62" s="336"/>
      <c r="U62">
        <f>SUM(K62:K65)</f>
        <v>4</v>
      </c>
      <c r="V62">
        <f>SUM(L62:L65)</f>
        <v>6</v>
      </c>
      <c r="W62">
        <f>SUM(M62:M65)</f>
        <v>7</v>
      </c>
    </row>
    <row r="63" spans="1:23" ht="14.85" customHeight="1" x14ac:dyDescent="0.2">
      <c r="A63" s="179"/>
      <c r="B63" s="169" t="s">
        <v>18</v>
      </c>
      <c r="C63" s="334" t="s">
        <v>41</v>
      </c>
      <c r="D63" s="334"/>
      <c r="E63" s="334"/>
      <c r="F63" s="175"/>
      <c r="G63" s="194"/>
      <c r="H63" s="172" t="s">
        <v>14</v>
      </c>
      <c r="I63" s="200">
        <f t="shared" ref="I63:I65" si="8">IF(OR(P63="Disq",P63="Abd"),P63,(L63*1)+(M63*2)+(N63*3)+(O63*5)+P63)</f>
        <v>27</v>
      </c>
      <c r="J63" s="170">
        <f>SUM(K63:O63)</f>
        <v>12</v>
      </c>
      <c r="K63" s="188">
        <v>2</v>
      </c>
      <c r="L63" s="189">
        <v>2</v>
      </c>
      <c r="M63" s="189">
        <v>3</v>
      </c>
      <c r="N63" s="189">
        <v>3</v>
      </c>
      <c r="O63" s="189">
        <v>2</v>
      </c>
      <c r="P63" s="190"/>
      <c r="Q63" s="180"/>
      <c r="R63" s="1"/>
      <c r="T63" s="336"/>
    </row>
    <row r="64" spans="1:23" ht="14.85" customHeight="1" x14ac:dyDescent="0.2">
      <c r="A64" s="179"/>
      <c r="B64" s="323">
        <f>VLOOKUP(B61,Attribution_des_points,2,FALSE)</f>
        <v>7</v>
      </c>
      <c r="C64" s="334"/>
      <c r="D64" s="334"/>
      <c r="E64" s="334"/>
      <c r="F64" s="171" t="s">
        <v>12</v>
      </c>
      <c r="G64" s="174">
        <v>0.70416666666666661</v>
      </c>
      <c r="H64" s="172" t="s">
        <v>15</v>
      </c>
      <c r="I64" s="200">
        <f t="shared" si="8"/>
        <v>27</v>
      </c>
      <c r="J64" s="170">
        <f>SUM(K64:O64)</f>
        <v>12</v>
      </c>
      <c r="K64" s="188">
        <v>2</v>
      </c>
      <c r="L64" s="189">
        <v>2</v>
      </c>
      <c r="M64" s="189">
        <v>1</v>
      </c>
      <c r="N64" s="189">
        <v>6</v>
      </c>
      <c r="O64" s="189">
        <v>1</v>
      </c>
      <c r="P64" s="190"/>
      <c r="Q64" s="180"/>
      <c r="T64" s="336"/>
    </row>
    <row r="65" spans="1:23" ht="14.85" customHeight="1" x14ac:dyDescent="0.2">
      <c r="A65" s="179"/>
      <c r="B65" s="325"/>
      <c r="C65" s="335"/>
      <c r="D65" s="335"/>
      <c r="E65" s="335"/>
      <c r="F65" s="172" t="s">
        <v>26</v>
      </c>
      <c r="G65" s="165">
        <f>IF(G64=0,0,G64-G62)</f>
        <v>0.30833333333333329</v>
      </c>
      <c r="H65" s="197" t="s">
        <v>24</v>
      </c>
      <c r="I65" s="201">
        <f t="shared" si="8"/>
        <v>0</v>
      </c>
      <c r="J65" s="170">
        <f>SUM(K65:O65)</f>
        <v>0</v>
      </c>
      <c r="K65" s="191"/>
      <c r="L65" s="192"/>
      <c r="M65" s="192"/>
      <c r="N65" s="192"/>
      <c r="O65" s="192"/>
      <c r="P65" s="193"/>
      <c r="Q65" s="180"/>
      <c r="T65" s="336"/>
    </row>
    <row r="66" spans="1:23" ht="12.75" customHeight="1" x14ac:dyDescent="0.2">
      <c r="A66" s="179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0"/>
      <c r="T66" s="336"/>
    </row>
    <row r="67" spans="1:23" ht="39" customHeight="1" x14ac:dyDescent="0.2">
      <c r="A67" s="179"/>
      <c r="B67" s="161" t="s">
        <v>17</v>
      </c>
      <c r="C67" s="162">
        <v>50</v>
      </c>
      <c r="D67" s="326" t="s">
        <v>250</v>
      </c>
      <c r="E67" s="326"/>
      <c r="F67" s="337" t="s">
        <v>16</v>
      </c>
      <c r="G67" s="344">
        <f>IF(SUM(J69:J72)=0,0,(SUM(L69:L72)*1+SUM(M69:M72)*2+SUM(N69:N72)*3+SUM(O69:O72)*5)/SUM(J69:J72))</f>
        <v>2.5277777777777777</v>
      </c>
      <c r="H67" s="329" t="s">
        <v>9</v>
      </c>
      <c r="I67" s="327" t="s">
        <v>10</v>
      </c>
      <c r="J67" s="346" t="s">
        <v>32</v>
      </c>
      <c r="K67" s="341" t="s">
        <v>31</v>
      </c>
      <c r="L67" s="341"/>
      <c r="M67" s="195">
        <f>R69</f>
        <v>0</v>
      </c>
      <c r="N67" s="342" t="s">
        <v>30</v>
      </c>
      <c r="O67" s="343"/>
      <c r="P67" s="163">
        <f>IF(OR(P69="Disq",P70="Disq",P71="Disq",P72="Disq",R69="HC"),"Disq",IF(OR(P69="Abd",P70="Abd",P71="Abd",P72="Abd"),"Abd",SUM(I69:I72)+M67))</f>
        <v>91</v>
      </c>
      <c r="Q67" s="180"/>
      <c r="T67" s="336">
        <f>P67</f>
        <v>91</v>
      </c>
    </row>
    <row r="68" spans="1:23" ht="14.85" customHeight="1" x14ac:dyDescent="0.2">
      <c r="A68" s="179"/>
      <c r="B68" s="331">
        <v>10</v>
      </c>
      <c r="C68" s="170" t="s">
        <v>257</v>
      </c>
      <c r="D68" s="333" t="s">
        <v>256</v>
      </c>
      <c r="E68" s="333"/>
      <c r="F68" s="338"/>
      <c r="G68" s="345"/>
      <c r="H68" s="330"/>
      <c r="I68" s="328"/>
      <c r="J68" s="347"/>
      <c r="K68" s="164" t="s">
        <v>2</v>
      </c>
      <c r="L68" s="164" t="s">
        <v>3</v>
      </c>
      <c r="M68" s="164" t="s">
        <v>4</v>
      </c>
      <c r="N68" s="164" t="s">
        <v>5</v>
      </c>
      <c r="O68" s="164" t="s">
        <v>6</v>
      </c>
      <c r="P68" s="164" t="s">
        <v>7</v>
      </c>
      <c r="Q68" s="180"/>
      <c r="T68" s="336"/>
    </row>
    <row r="69" spans="1:23" ht="14.85" customHeight="1" x14ac:dyDescent="0.2">
      <c r="A69" s="179"/>
      <c r="B69" s="332"/>
      <c r="C69" s="170" t="s">
        <v>198</v>
      </c>
      <c r="D69" s="333"/>
      <c r="E69" s="333"/>
      <c r="F69" s="171" t="s">
        <v>11</v>
      </c>
      <c r="G69" s="173">
        <v>0.40416666666666662</v>
      </c>
      <c r="H69" s="196" t="s">
        <v>13</v>
      </c>
      <c r="I69" s="199">
        <f>IF(OR(P69="Disq",P69="Abd"),P69,(L69*1)+(M69*2)+(N69*3)+(O69*5)+P69)</f>
        <v>31</v>
      </c>
      <c r="J69" s="198">
        <f>SUM(K69:O69)</f>
        <v>12</v>
      </c>
      <c r="K69" s="185">
        <v>1</v>
      </c>
      <c r="L69" s="186">
        <v>2</v>
      </c>
      <c r="M69" s="186">
        <v>2</v>
      </c>
      <c r="N69" s="186">
        <v>5</v>
      </c>
      <c r="O69" s="186">
        <v>2</v>
      </c>
      <c r="P69" s="187"/>
      <c r="Q69" s="180"/>
      <c r="R69" s="1">
        <f>IF(G71&gt;$O$2,"HC",0)</f>
        <v>0</v>
      </c>
      <c r="T69" s="336"/>
      <c r="U69">
        <f>SUM(K69:K72)</f>
        <v>5</v>
      </c>
      <c r="V69">
        <f>SUM(L69:L72)</f>
        <v>5</v>
      </c>
      <c r="W69">
        <f>SUM(M69:M72)</f>
        <v>8</v>
      </c>
    </row>
    <row r="70" spans="1:23" ht="14.85" customHeight="1" x14ac:dyDescent="0.2">
      <c r="A70" s="179"/>
      <c r="B70" s="169" t="s">
        <v>18</v>
      </c>
      <c r="C70" s="334" t="s">
        <v>296</v>
      </c>
      <c r="D70" s="334"/>
      <c r="E70" s="334"/>
      <c r="F70" s="175"/>
      <c r="G70" s="194"/>
      <c r="H70" s="172" t="s">
        <v>14</v>
      </c>
      <c r="I70" s="200">
        <f t="shared" ref="I70:I72" si="9">IF(OR(P70="Disq",P70="Abd"),P70,(L70*1)+(M70*2)+(N70*3)+(O70*5)+P70)</f>
        <v>26</v>
      </c>
      <c r="J70" s="170">
        <f>SUM(K70:O70)</f>
        <v>12</v>
      </c>
      <c r="K70" s="188">
        <v>3</v>
      </c>
      <c r="L70" s="189">
        <v>1</v>
      </c>
      <c r="M70" s="189">
        <v>3</v>
      </c>
      <c r="N70" s="189">
        <v>3</v>
      </c>
      <c r="O70" s="189">
        <v>2</v>
      </c>
      <c r="P70" s="190"/>
      <c r="Q70" s="180"/>
      <c r="R70" s="1"/>
      <c r="T70" s="336"/>
    </row>
    <row r="71" spans="1:23" ht="14.85" customHeight="1" x14ac:dyDescent="0.2">
      <c r="A71" s="179"/>
      <c r="B71" s="323">
        <f>VLOOKUP(B68,Attribution_des_points,2,FALSE)</f>
        <v>6</v>
      </c>
      <c r="C71" s="334"/>
      <c r="D71" s="334"/>
      <c r="E71" s="334"/>
      <c r="F71" s="171" t="s">
        <v>12</v>
      </c>
      <c r="G71" s="174">
        <v>0.71527777777777779</v>
      </c>
      <c r="H71" s="172" t="s">
        <v>15</v>
      </c>
      <c r="I71" s="200">
        <f t="shared" si="9"/>
        <v>34</v>
      </c>
      <c r="J71" s="170">
        <f>SUM(K71:O71)</f>
        <v>12</v>
      </c>
      <c r="K71" s="188">
        <v>1</v>
      </c>
      <c r="L71" s="189">
        <v>2</v>
      </c>
      <c r="M71" s="189">
        <v>3</v>
      </c>
      <c r="N71" s="189">
        <v>2</v>
      </c>
      <c r="O71" s="189">
        <v>4</v>
      </c>
      <c r="P71" s="190"/>
      <c r="Q71" s="180"/>
      <c r="T71" s="336"/>
    </row>
    <row r="72" spans="1:23" ht="14.85" customHeight="1" x14ac:dyDescent="0.2">
      <c r="A72" s="179"/>
      <c r="B72" s="325"/>
      <c r="C72" s="335"/>
      <c r="D72" s="335"/>
      <c r="E72" s="335"/>
      <c r="F72" s="172" t="s">
        <v>26</v>
      </c>
      <c r="G72" s="165">
        <f>IF(G71=0,0,G71-G69)</f>
        <v>0.31111111111111117</v>
      </c>
      <c r="H72" s="197" t="s">
        <v>24</v>
      </c>
      <c r="I72" s="201">
        <f t="shared" si="9"/>
        <v>0</v>
      </c>
      <c r="J72" s="170">
        <f>SUM(K72:O72)</f>
        <v>0</v>
      </c>
      <c r="K72" s="191"/>
      <c r="L72" s="192"/>
      <c r="M72" s="192"/>
      <c r="N72" s="192"/>
      <c r="O72" s="192"/>
      <c r="P72" s="193"/>
      <c r="Q72" s="180"/>
      <c r="T72" s="336"/>
    </row>
    <row r="73" spans="1:23" ht="12.75" customHeight="1" x14ac:dyDescent="0.2">
      <c r="A73" s="179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0"/>
      <c r="T73" s="336"/>
    </row>
    <row r="74" spans="1:23" ht="39" customHeight="1" x14ac:dyDescent="0.2">
      <c r="A74" s="179"/>
      <c r="B74" s="161" t="s">
        <v>17</v>
      </c>
      <c r="C74" s="162">
        <v>53</v>
      </c>
      <c r="D74" s="326" t="s">
        <v>357</v>
      </c>
      <c r="E74" s="326"/>
      <c r="F74" s="337" t="s">
        <v>16</v>
      </c>
      <c r="G74" s="344">
        <f>IF(SUM(J76:J79)=0,0,(SUM(L76:L79)*1+SUM(M76:M79)*2+SUM(N76:N79)*3+SUM(O76:O79)*5)/SUM(J76:J79))</f>
        <v>2.5833333333333335</v>
      </c>
      <c r="H74" s="329" t="s">
        <v>9</v>
      </c>
      <c r="I74" s="327" t="s">
        <v>10</v>
      </c>
      <c r="J74" s="346" t="s">
        <v>32</v>
      </c>
      <c r="K74" s="341" t="s">
        <v>31</v>
      </c>
      <c r="L74" s="341"/>
      <c r="M74" s="195">
        <f>R76</f>
        <v>0</v>
      </c>
      <c r="N74" s="342" t="s">
        <v>30</v>
      </c>
      <c r="O74" s="343"/>
      <c r="P74" s="163">
        <f>IF(OR(P76="Disq",P77="Disq",P78="Disq",P79="Disq",R76="HC"),"Disq",IF(OR(P76="Abd",P77="Abd",P78="Abd",P79="Abd"),"Abd",SUM(I76:I79)+M74))</f>
        <v>93</v>
      </c>
      <c r="Q74" s="180"/>
      <c r="T74" s="336">
        <f>P74</f>
        <v>93</v>
      </c>
    </row>
    <row r="75" spans="1:23" ht="14.85" customHeight="1" x14ac:dyDescent="0.2">
      <c r="A75" s="179"/>
      <c r="B75" s="331">
        <v>11</v>
      </c>
      <c r="C75" s="170" t="s">
        <v>358</v>
      </c>
      <c r="D75" s="333" t="s">
        <v>171</v>
      </c>
      <c r="E75" s="333"/>
      <c r="F75" s="338"/>
      <c r="G75" s="345"/>
      <c r="H75" s="330"/>
      <c r="I75" s="328"/>
      <c r="J75" s="347"/>
      <c r="K75" s="164" t="s">
        <v>2</v>
      </c>
      <c r="L75" s="164" t="s">
        <v>3</v>
      </c>
      <c r="M75" s="164" t="s">
        <v>4</v>
      </c>
      <c r="N75" s="164" t="s">
        <v>5</v>
      </c>
      <c r="O75" s="164" t="s">
        <v>6</v>
      </c>
      <c r="P75" s="164" t="s">
        <v>7</v>
      </c>
      <c r="Q75" s="180"/>
      <c r="T75" s="336"/>
    </row>
    <row r="76" spans="1:23" ht="14.85" customHeight="1" x14ac:dyDescent="0.2">
      <c r="A76" s="179"/>
      <c r="B76" s="332"/>
      <c r="C76" s="170" t="s">
        <v>181</v>
      </c>
      <c r="D76" s="333"/>
      <c r="E76" s="333"/>
      <c r="F76" s="171" t="s">
        <v>11</v>
      </c>
      <c r="G76" s="173">
        <v>0.42083333333333334</v>
      </c>
      <c r="H76" s="196" t="s">
        <v>13</v>
      </c>
      <c r="I76" s="199">
        <f>IF(OR(P76="Disq",P76="Abd"),P76,(L76*1)+(M76*2)+(N76*3)+(O76*5)+P76)</f>
        <v>27</v>
      </c>
      <c r="J76" s="198">
        <f>SUM(K76:O76)</f>
        <v>12</v>
      </c>
      <c r="K76" s="185">
        <v>1</v>
      </c>
      <c r="L76" s="186">
        <v>1</v>
      </c>
      <c r="M76" s="186">
        <v>6</v>
      </c>
      <c r="N76" s="186">
        <v>3</v>
      </c>
      <c r="O76" s="186">
        <v>1</v>
      </c>
      <c r="P76" s="187"/>
      <c r="Q76" s="180"/>
      <c r="R76" s="1">
        <f>IF(G78&gt;$O$2,"HC",0)</f>
        <v>0</v>
      </c>
      <c r="T76" s="336"/>
      <c r="U76">
        <f>SUM(K76:K79)</f>
        <v>5</v>
      </c>
      <c r="V76">
        <f>SUM(L76:L79)</f>
        <v>3</v>
      </c>
      <c r="W76">
        <f>SUM(M76:M79)</f>
        <v>8</v>
      </c>
    </row>
    <row r="77" spans="1:23" ht="14.85" customHeight="1" x14ac:dyDescent="0.2">
      <c r="A77" s="179"/>
      <c r="B77" s="169" t="s">
        <v>18</v>
      </c>
      <c r="C77" s="334" t="s">
        <v>322</v>
      </c>
      <c r="D77" s="334"/>
      <c r="E77" s="334"/>
      <c r="F77" s="175"/>
      <c r="G77" s="194"/>
      <c r="H77" s="172" t="s">
        <v>14</v>
      </c>
      <c r="I77" s="200">
        <f t="shared" ref="I77:I79" si="10">IF(OR(P77="Disq",P77="Abd"),P77,(L77*1)+(M77*2)+(N77*3)+(O77*5)+P77)</f>
        <v>36</v>
      </c>
      <c r="J77" s="170">
        <f>SUM(K77:O77)</f>
        <v>12</v>
      </c>
      <c r="K77" s="188">
        <v>1</v>
      </c>
      <c r="L77" s="189">
        <v>1</v>
      </c>
      <c r="M77" s="189">
        <v>1</v>
      </c>
      <c r="N77" s="189">
        <v>6</v>
      </c>
      <c r="O77" s="189">
        <v>3</v>
      </c>
      <c r="P77" s="190"/>
      <c r="Q77" s="180"/>
      <c r="R77" s="1"/>
      <c r="T77" s="336"/>
    </row>
    <row r="78" spans="1:23" ht="14.85" customHeight="1" x14ac:dyDescent="0.2">
      <c r="A78" s="179"/>
      <c r="B78" s="323">
        <f>VLOOKUP(B75,Attribution_des_points,2,FALSE)</f>
        <v>5</v>
      </c>
      <c r="C78" s="334"/>
      <c r="D78" s="334"/>
      <c r="E78" s="334"/>
      <c r="F78" s="171" t="s">
        <v>12</v>
      </c>
      <c r="G78" s="174">
        <v>0.6743055555555556</v>
      </c>
      <c r="H78" s="172" t="s">
        <v>15</v>
      </c>
      <c r="I78" s="200">
        <f t="shared" si="10"/>
        <v>30</v>
      </c>
      <c r="J78" s="170">
        <f>SUM(K78:O78)</f>
        <v>12</v>
      </c>
      <c r="K78" s="188">
        <v>3</v>
      </c>
      <c r="L78" s="189">
        <v>1</v>
      </c>
      <c r="M78" s="189">
        <v>1</v>
      </c>
      <c r="N78" s="189">
        <v>4</v>
      </c>
      <c r="O78" s="189">
        <v>3</v>
      </c>
      <c r="P78" s="190"/>
      <c r="Q78" s="180"/>
      <c r="T78" s="336"/>
    </row>
    <row r="79" spans="1:23" ht="14.85" customHeight="1" x14ac:dyDescent="0.2">
      <c r="A79" s="179"/>
      <c r="B79" s="325"/>
      <c r="C79" s="335"/>
      <c r="D79" s="335"/>
      <c r="E79" s="335"/>
      <c r="F79" s="172" t="s">
        <v>26</v>
      </c>
      <c r="G79" s="165">
        <f>IF(G78=0,0,G78-G76)</f>
        <v>0.25347222222222227</v>
      </c>
      <c r="H79" s="197" t="s">
        <v>24</v>
      </c>
      <c r="I79" s="201">
        <f t="shared" si="10"/>
        <v>0</v>
      </c>
      <c r="J79" s="170">
        <f>SUM(K79:O79)</f>
        <v>0</v>
      </c>
      <c r="K79" s="191"/>
      <c r="L79" s="192"/>
      <c r="M79" s="192"/>
      <c r="N79" s="192"/>
      <c r="O79" s="192"/>
      <c r="P79" s="193"/>
      <c r="Q79" s="180"/>
      <c r="T79" s="336"/>
    </row>
    <row r="80" spans="1:23" ht="12.75" customHeight="1" x14ac:dyDescent="0.2">
      <c r="A80" s="179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0"/>
      <c r="T80" s="336"/>
    </row>
    <row r="81" spans="1:23" ht="39" customHeight="1" x14ac:dyDescent="0.2">
      <c r="A81" s="179"/>
      <c r="B81" s="161" t="s">
        <v>17</v>
      </c>
      <c r="C81" s="162">
        <v>47</v>
      </c>
      <c r="D81" s="326" t="s">
        <v>220</v>
      </c>
      <c r="E81" s="326"/>
      <c r="F81" s="337" t="s">
        <v>16</v>
      </c>
      <c r="G81" s="344">
        <f>IF(SUM(J83:J86)=0,0,(SUM(L83:L86)*1+SUM(M83:M86)*2+SUM(N83:N86)*3+SUM(O83:O86)*5)/SUM(J83:J86))</f>
        <v>3.0277777777777777</v>
      </c>
      <c r="H81" s="329" t="s">
        <v>9</v>
      </c>
      <c r="I81" s="327" t="s">
        <v>10</v>
      </c>
      <c r="J81" s="346" t="s">
        <v>32</v>
      </c>
      <c r="K81" s="341" t="s">
        <v>31</v>
      </c>
      <c r="L81" s="341"/>
      <c r="M81" s="195">
        <f>R83</f>
        <v>0</v>
      </c>
      <c r="N81" s="342" t="s">
        <v>30</v>
      </c>
      <c r="O81" s="343"/>
      <c r="P81" s="163">
        <f>IF(OR(P83="Disq",P84="Disq",P85="Disq",P86="Disq",R83="HC"),"Disq",IF(OR(P83="Abd",P84="Abd",P85="Abd",P86="Abd"),"Abd",SUM(I83:I86)+M81))</f>
        <v>109</v>
      </c>
      <c r="Q81" s="180"/>
      <c r="T81" s="336">
        <f>P81</f>
        <v>109</v>
      </c>
    </row>
    <row r="82" spans="1:23" ht="14.85" customHeight="1" x14ac:dyDescent="0.2">
      <c r="A82" s="179"/>
      <c r="B82" s="331">
        <v>12</v>
      </c>
      <c r="C82" s="170" t="s">
        <v>202</v>
      </c>
      <c r="D82" s="333" t="s">
        <v>201</v>
      </c>
      <c r="E82" s="333"/>
      <c r="F82" s="338"/>
      <c r="G82" s="345"/>
      <c r="H82" s="330"/>
      <c r="I82" s="328"/>
      <c r="J82" s="347"/>
      <c r="K82" s="164" t="s">
        <v>2</v>
      </c>
      <c r="L82" s="164" t="s">
        <v>3</v>
      </c>
      <c r="M82" s="164" t="s">
        <v>4</v>
      </c>
      <c r="N82" s="164" t="s">
        <v>5</v>
      </c>
      <c r="O82" s="164" t="s">
        <v>6</v>
      </c>
      <c r="P82" s="164" t="s">
        <v>7</v>
      </c>
      <c r="Q82" s="180"/>
      <c r="T82" s="336"/>
    </row>
    <row r="83" spans="1:23" ht="14.85" customHeight="1" x14ac:dyDescent="0.2">
      <c r="A83" s="179"/>
      <c r="B83" s="332"/>
      <c r="C83" s="170" t="s">
        <v>181</v>
      </c>
      <c r="D83" s="333"/>
      <c r="E83" s="333"/>
      <c r="F83" s="171" t="s">
        <v>11</v>
      </c>
      <c r="G83" s="173">
        <v>0.40763888888888888</v>
      </c>
      <c r="H83" s="196" t="s">
        <v>13</v>
      </c>
      <c r="I83" s="199">
        <f>IF(OR(P83="Disq",P83="Abd"),P83,(L83*1)+(M83*2)+(N83*3)+(O83*5)+P83)</f>
        <v>34</v>
      </c>
      <c r="J83" s="198">
        <f>SUM(K83:O83)</f>
        <v>12</v>
      </c>
      <c r="K83" s="185">
        <v>0</v>
      </c>
      <c r="L83" s="186">
        <v>2</v>
      </c>
      <c r="M83" s="186">
        <v>2</v>
      </c>
      <c r="N83" s="186">
        <v>6</v>
      </c>
      <c r="O83" s="186">
        <v>2</v>
      </c>
      <c r="P83" s="187"/>
      <c r="Q83" s="180"/>
      <c r="R83" s="1">
        <f>IF(G85&gt;$O$2,"HC",0)</f>
        <v>0</v>
      </c>
      <c r="T83" s="336"/>
      <c r="U83">
        <f>SUM(K83:K86)</f>
        <v>0</v>
      </c>
      <c r="V83">
        <f>SUM(L83:L86)</f>
        <v>6</v>
      </c>
      <c r="W83">
        <f>SUM(M83:M86)</f>
        <v>5</v>
      </c>
    </row>
    <row r="84" spans="1:23" ht="14.85" customHeight="1" x14ac:dyDescent="0.2">
      <c r="A84" s="179"/>
      <c r="B84" s="169" t="s">
        <v>18</v>
      </c>
      <c r="C84" s="334" t="s">
        <v>43</v>
      </c>
      <c r="D84" s="334"/>
      <c r="E84" s="334"/>
      <c r="F84" s="175"/>
      <c r="G84" s="194"/>
      <c r="H84" s="172" t="s">
        <v>14</v>
      </c>
      <c r="I84" s="200">
        <f t="shared" ref="I84:I86" si="11">IF(OR(P84="Disq",P84="Abd"),P84,(L84*1)+(M84*2)+(N84*3)+(O84*5)+P84)</f>
        <v>30</v>
      </c>
      <c r="J84" s="170">
        <f>SUM(K84:O84)</f>
        <v>12</v>
      </c>
      <c r="K84" s="188">
        <v>0</v>
      </c>
      <c r="L84" s="189">
        <v>3</v>
      </c>
      <c r="M84" s="189">
        <v>2</v>
      </c>
      <c r="N84" s="189">
        <v>6</v>
      </c>
      <c r="O84" s="189">
        <v>1</v>
      </c>
      <c r="P84" s="190"/>
      <c r="Q84" s="180"/>
      <c r="R84" s="1"/>
      <c r="T84" s="336"/>
    </row>
    <row r="85" spans="1:23" ht="14.85" customHeight="1" x14ac:dyDescent="0.2">
      <c r="A85" s="179"/>
      <c r="B85" s="323">
        <f>VLOOKUP(B82,Attribution_des_points,2,FALSE)</f>
        <v>4</v>
      </c>
      <c r="C85" s="334"/>
      <c r="D85" s="334"/>
      <c r="E85" s="334"/>
      <c r="F85" s="171" t="s">
        <v>12</v>
      </c>
      <c r="G85" s="174">
        <v>0.70416666666666661</v>
      </c>
      <c r="H85" s="172" t="s">
        <v>15</v>
      </c>
      <c r="I85" s="200">
        <f t="shared" si="11"/>
        <v>45</v>
      </c>
      <c r="J85" s="170">
        <f>SUM(K85:O85)</f>
        <v>12</v>
      </c>
      <c r="K85" s="188">
        <v>0</v>
      </c>
      <c r="L85" s="189">
        <v>1</v>
      </c>
      <c r="M85" s="189">
        <v>1</v>
      </c>
      <c r="N85" s="189">
        <v>4</v>
      </c>
      <c r="O85" s="189">
        <v>6</v>
      </c>
      <c r="P85" s="190"/>
      <c r="Q85" s="180"/>
      <c r="T85" s="336"/>
    </row>
    <row r="86" spans="1:23" ht="14.85" customHeight="1" x14ac:dyDescent="0.2">
      <c r="A86" s="179"/>
      <c r="B86" s="325"/>
      <c r="C86" s="335"/>
      <c r="D86" s="335"/>
      <c r="E86" s="335"/>
      <c r="F86" s="172" t="s">
        <v>26</v>
      </c>
      <c r="G86" s="165">
        <f>IF(G85=0,0,G85-G83)</f>
        <v>0.29652777777777772</v>
      </c>
      <c r="H86" s="197" t="s">
        <v>24</v>
      </c>
      <c r="I86" s="201">
        <f t="shared" si="11"/>
        <v>0</v>
      </c>
      <c r="J86" s="170">
        <f>SUM(K86:O86)</f>
        <v>0</v>
      </c>
      <c r="K86" s="191"/>
      <c r="L86" s="192"/>
      <c r="M86" s="192"/>
      <c r="N86" s="192"/>
      <c r="O86" s="192"/>
      <c r="P86" s="193"/>
      <c r="Q86" s="180"/>
      <c r="T86" s="336"/>
    </row>
    <row r="87" spans="1:23" ht="12.75" customHeight="1" x14ac:dyDescent="0.2">
      <c r="A87" s="179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0"/>
      <c r="T87" s="336"/>
    </row>
    <row r="88" spans="1:23" ht="39" customHeight="1" x14ac:dyDescent="0.2">
      <c r="A88" s="179"/>
      <c r="B88" s="161" t="s">
        <v>17</v>
      </c>
      <c r="C88" s="162">
        <v>45</v>
      </c>
      <c r="D88" s="326" t="s">
        <v>178</v>
      </c>
      <c r="E88" s="326"/>
      <c r="F88" s="337" t="s">
        <v>16</v>
      </c>
      <c r="G88" s="344">
        <f>IF(SUM(J90:J93)=0,0,(SUM(L90:L93)*1+SUM(M90:M93)*2+SUM(N90:N93)*3+SUM(O90:O93)*5)/SUM(J90:J93))</f>
        <v>3.6666666666666665</v>
      </c>
      <c r="H88" s="329" t="s">
        <v>9</v>
      </c>
      <c r="I88" s="327" t="s">
        <v>10</v>
      </c>
      <c r="J88" s="346" t="s">
        <v>32</v>
      </c>
      <c r="K88" s="341" t="s">
        <v>31</v>
      </c>
      <c r="L88" s="341"/>
      <c r="M88" s="195">
        <f>R90</f>
        <v>0</v>
      </c>
      <c r="N88" s="342" t="s">
        <v>30</v>
      </c>
      <c r="O88" s="343"/>
      <c r="P88" s="163">
        <f>IF(OR(P90="Disq",P91="Disq",P92="Disq",P93="Disq",R90="HC"),"Disq",IF(OR(P90="Abd",P91="Abd",P92="Abd",P93="Abd"),"Abd",SUM(I90:I93)+M88))</f>
        <v>132</v>
      </c>
      <c r="Q88" s="180"/>
      <c r="T88" s="336">
        <f>P88</f>
        <v>132</v>
      </c>
    </row>
    <row r="89" spans="1:23" ht="14.85" customHeight="1" x14ac:dyDescent="0.2">
      <c r="A89" s="179"/>
      <c r="B89" s="331">
        <v>13</v>
      </c>
      <c r="C89" s="170" t="s">
        <v>363</v>
      </c>
      <c r="D89" s="333" t="s">
        <v>304</v>
      </c>
      <c r="E89" s="333"/>
      <c r="F89" s="338"/>
      <c r="G89" s="345"/>
      <c r="H89" s="330"/>
      <c r="I89" s="328"/>
      <c r="J89" s="347"/>
      <c r="K89" s="164" t="s">
        <v>2</v>
      </c>
      <c r="L89" s="164" t="s">
        <v>3</v>
      </c>
      <c r="M89" s="164" t="s">
        <v>4</v>
      </c>
      <c r="N89" s="164" t="s">
        <v>5</v>
      </c>
      <c r="O89" s="164" t="s">
        <v>6</v>
      </c>
      <c r="P89" s="164" t="s">
        <v>7</v>
      </c>
      <c r="Q89" s="180"/>
      <c r="T89" s="336"/>
    </row>
    <row r="90" spans="1:23" ht="14.85" customHeight="1" x14ac:dyDescent="0.2">
      <c r="A90" s="179"/>
      <c r="B90" s="332"/>
      <c r="C90" s="170" t="s">
        <v>181</v>
      </c>
      <c r="D90" s="333"/>
      <c r="E90" s="333"/>
      <c r="F90" s="171" t="s">
        <v>11</v>
      </c>
      <c r="G90" s="173">
        <v>0.39652777777777781</v>
      </c>
      <c r="H90" s="196" t="s">
        <v>13</v>
      </c>
      <c r="I90" s="199">
        <f>IF(OR(P90="Disq",P90="Abd"),P90,(L90*1)+(M90*2)+(N90*3)+(O90*5)+P90)</f>
        <v>42</v>
      </c>
      <c r="J90" s="198">
        <f>SUM(K90:O90)</f>
        <v>12</v>
      </c>
      <c r="K90" s="185">
        <v>0</v>
      </c>
      <c r="L90" s="186">
        <v>0</v>
      </c>
      <c r="M90" s="186">
        <v>0</v>
      </c>
      <c r="N90" s="186">
        <v>9</v>
      </c>
      <c r="O90" s="186">
        <v>3</v>
      </c>
      <c r="P90" s="187"/>
      <c r="Q90" s="180"/>
      <c r="R90" s="1">
        <f>IF(G92&gt;$O$2,"HC",0)</f>
        <v>0</v>
      </c>
      <c r="T90" s="336"/>
      <c r="U90">
        <f>SUM(K90:K93)</f>
        <v>0</v>
      </c>
      <c r="V90">
        <f>SUM(L90:L93)</f>
        <v>0</v>
      </c>
      <c r="W90">
        <f>SUM(M90:M93)</f>
        <v>0</v>
      </c>
    </row>
    <row r="91" spans="1:23" ht="14.85" customHeight="1" x14ac:dyDescent="0.2">
      <c r="A91" s="179"/>
      <c r="B91" s="169" t="s">
        <v>18</v>
      </c>
      <c r="C91" s="334" t="s">
        <v>41</v>
      </c>
      <c r="D91" s="334"/>
      <c r="E91" s="334"/>
      <c r="F91" s="175"/>
      <c r="G91" s="194"/>
      <c r="H91" s="172" t="s">
        <v>14</v>
      </c>
      <c r="I91" s="200">
        <f t="shared" ref="I91:I93" si="12">IF(OR(P91="Disq",P91="Abd"),P91,(L91*1)+(M91*2)+(N91*3)+(O91*5)+P91)</f>
        <v>44</v>
      </c>
      <c r="J91" s="170">
        <f>SUM(K91:O91)</f>
        <v>12</v>
      </c>
      <c r="K91" s="188">
        <v>0</v>
      </c>
      <c r="L91" s="189">
        <v>0</v>
      </c>
      <c r="M91" s="189">
        <v>0</v>
      </c>
      <c r="N91" s="189">
        <v>8</v>
      </c>
      <c r="O91" s="189">
        <v>4</v>
      </c>
      <c r="P91" s="190"/>
      <c r="Q91" s="180"/>
      <c r="R91" s="1"/>
      <c r="T91" s="336"/>
    </row>
    <row r="92" spans="1:23" ht="14.85" customHeight="1" x14ac:dyDescent="0.2">
      <c r="A92" s="179"/>
      <c r="B92" s="323">
        <f>VLOOKUP(B89,Attribution_des_points,2,FALSE)</f>
        <v>3</v>
      </c>
      <c r="C92" s="334"/>
      <c r="D92" s="334"/>
      <c r="E92" s="334"/>
      <c r="F92" s="171" t="s">
        <v>12</v>
      </c>
      <c r="G92" s="174">
        <v>0.70416666666666661</v>
      </c>
      <c r="H92" s="172" t="s">
        <v>15</v>
      </c>
      <c r="I92" s="200">
        <f t="shared" si="12"/>
        <v>46</v>
      </c>
      <c r="J92" s="170">
        <f>SUM(K92:O92)</f>
        <v>12</v>
      </c>
      <c r="K92" s="188">
        <v>0</v>
      </c>
      <c r="L92" s="189">
        <v>0</v>
      </c>
      <c r="M92" s="189">
        <v>0</v>
      </c>
      <c r="N92" s="189">
        <v>7</v>
      </c>
      <c r="O92" s="189">
        <v>5</v>
      </c>
      <c r="P92" s="190"/>
      <c r="Q92" s="180"/>
      <c r="T92" s="336"/>
    </row>
    <row r="93" spans="1:23" ht="14.85" customHeight="1" x14ac:dyDescent="0.2">
      <c r="A93" s="179"/>
      <c r="B93" s="325"/>
      <c r="C93" s="335"/>
      <c r="D93" s="335"/>
      <c r="E93" s="335"/>
      <c r="F93" s="172" t="s">
        <v>26</v>
      </c>
      <c r="G93" s="165">
        <f>IF(G92=0,0,G92-G90)</f>
        <v>0.3076388888888888</v>
      </c>
      <c r="H93" s="197" t="s">
        <v>24</v>
      </c>
      <c r="I93" s="201">
        <f t="shared" si="12"/>
        <v>0</v>
      </c>
      <c r="J93" s="170">
        <f>SUM(K93:O93)</f>
        <v>0</v>
      </c>
      <c r="K93" s="191"/>
      <c r="L93" s="192"/>
      <c r="M93" s="192"/>
      <c r="N93" s="192"/>
      <c r="O93" s="192"/>
      <c r="P93" s="193"/>
      <c r="Q93" s="180"/>
      <c r="T93" s="336"/>
    </row>
    <row r="94" spans="1:23" ht="12.75" customHeight="1" x14ac:dyDescent="0.2">
      <c r="A94" s="179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0"/>
      <c r="T94" s="336"/>
    </row>
  </sheetData>
  <sheetProtection algorithmName="SHA-512" hashValue="B/lbosNGOdLLbZPQxETgaqRLu04vQCYB+VTB6XUD1Jm4DM0RO2YEh2u9uawWV5JaKvsIpQVbiooU+ad92fSU0Q==" saltValue="rife8e7w7hHSf7mVHYq2Fw==" spinCount="100000" sheet="1" objects="1" scenarios="1" selectLockedCells="1" sort="0" autoFilter="0"/>
  <mergeCells count="172">
    <mergeCell ref="T46:T52"/>
    <mergeCell ref="B47:B48"/>
    <mergeCell ref="D47:E48"/>
    <mergeCell ref="C49:E51"/>
    <mergeCell ref="B50:B51"/>
    <mergeCell ref="D46:E46"/>
    <mergeCell ref="F46:F47"/>
    <mergeCell ref="G46:G47"/>
    <mergeCell ref="H46:H47"/>
    <mergeCell ref="I46:I47"/>
    <mergeCell ref="J46:J47"/>
    <mergeCell ref="T74:T80"/>
    <mergeCell ref="B75:B76"/>
    <mergeCell ref="D75:E76"/>
    <mergeCell ref="C77:E79"/>
    <mergeCell ref="B78:B79"/>
    <mergeCell ref="D74:E74"/>
    <mergeCell ref="F74:F75"/>
    <mergeCell ref="G74:G75"/>
    <mergeCell ref="H74:H75"/>
    <mergeCell ref="I74:I75"/>
    <mergeCell ref="J74:J75"/>
    <mergeCell ref="T39:T45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J39:J40"/>
    <mergeCell ref="T67:T73"/>
    <mergeCell ref="B68:B69"/>
    <mergeCell ref="D68:E69"/>
    <mergeCell ref="C70:E72"/>
    <mergeCell ref="B71:B72"/>
    <mergeCell ref="D67:E67"/>
    <mergeCell ref="F67:F68"/>
    <mergeCell ref="G67:G68"/>
    <mergeCell ref="H67:H68"/>
    <mergeCell ref="I67:I68"/>
    <mergeCell ref="J67:J68"/>
    <mergeCell ref="T25:T31"/>
    <mergeCell ref="B26:B27"/>
    <mergeCell ref="D26:E27"/>
    <mergeCell ref="C28:E30"/>
    <mergeCell ref="B29:B30"/>
    <mergeCell ref="D25:E25"/>
    <mergeCell ref="F25:F26"/>
    <mergeCell ref="G25:G26"/>
    <mergeCell ref="H25:H26"/>
    <mergeCell ref="I25:I26"/>
    <mergeCell ref="J25:J26"/>
    <mergeCell ref="T32:T38"/>
    <mergeCell ref="B33:B34"/>
    <mergeCell ref="D33:E34"/>
    <mergeCell ref="C35:E37"/>
    <mergeCell ref="B36:B37"/>
    <mergeCell ref="D32:E32"/>
    <mergeCell ref="F32:F33"/>
    <mergeCell ref="G32:G33"/>
    <mergeCell ref="H32:H33"/>
    <mergeCell ref="I32:I33"/>
    <mergeCell ref="J32:J33"/>
    <mergeCell ref="T81:T87"/>
    <mergeCell ref="B82:B83"/>
    <mergeCell ref="D82:E83"/>
    <mergeCell ref="C84:E86"/>
    <mergeCell ref="B85:B86"/>
    <mergeCell ref="D81:E81"/>
    <mergeCell ref="F81:F82"/>
    <mergeCell ref="G81:G82"/>
    <mergeCell ref="H81:H82"/>
    <mergeCell ref="I81:I82"/>
    <mergeCell ref="J81:J82"/>
    <mergeCell ref="K4:L4"/>
    <mergeCell ref="N4:O4"/>
    <mergeCell ref="T4:T10"/>
    <mergeCell ref="B5:B6"/>
    <mergeCell ref="D5:E6"/>
    <mergeCell ref="C7:E9"/>
    <mergeCell ref="B8:B9"/>
    <mergeCell ref="D4:E4"/>
    <mergeCell ref="F4:F5"/>
    <mergeCell ref="G4:G5"/>
    <mergeCell ref="H4:H5"/>
    <mergeCell ref="I4:I5"/>
    <mergeCell ref="J4:J5"/>
    <mergeCell ref="T88:T94"/>
    <mergeCell ref="B89:B90"/>
    <mergeCell ref="D89:E90"/>
    <mergeCell ref="C91:E93"/>
    <mergeCell ref="B92:B93"/>
    <mergeCell ref="D88:E88"/>
    <mergeCell ref="F88:F89"/>
    <mergeCell ref="G88:G89"/>
    <mergeCell ref="H88:H89"/>
    <mergeCell ref="I88:I89"/>
    <mergeCell ref="J88:J89"/>
    <mergeCell ref="B15:B16"/>
    <mergeCell ref="D11:E11"/>
    <mergeCell ref="F11:F12"/>
    <mergeCell ref="G11:G12"/>
    <mergeCell ref="H11:H12"/>
    <mergeCell ref="I11:I12"/>
    <mergeCell ref="J11:J12"/>
    <mergeCell ref="K88:L88"/>
    <mergeCell ref="N88:O88"/>
    <mergeCell ref="K81:L81"/>
    <mergeCell ref="N81:O81"/>
    <mergeCell ref="K32:L32"/>
    <mergeCell ref="N32:O32"/>
    <mergeCell ref="K25:L25"/>
    <mergeCell ref="N25:O25"/>
    <mergeCell ref="K67:L67"/>
    <mergeCell ref="N67:O67"/>
    <mergeCell ref="K39:L39"/>
    <mergeCell ref="N39:O39"/>
    <mergeCell ref="K74:L74"/>
    <mergeCell ref="N74:O74"/>
    <mergeCell ref="K46:L46"/>
    <mergeCell ref="N46:O46"/>
    <mergeCell ref="N60:O60"/>
    <mergeCell ref="T60:T66"/>
    <mergeCell ref="B61:B62"/>
    <mergeCell ref="D61:E62"/>
    <mergeCell ref="C63:E65"/>
    <mergeCell ref="B64:B65"/>
    <mergeCell ref="N18:O18"/>
    <mergeCell ref="K18:L18"/>
    <mergeCell ref="D18:E18"/>
    <mergeCell ref="D60:E60"/>
    <mergeCell ref="F60:F61"/>
    <mergeCell ref="G60:G61"/>
    <mergeCell ref="H60:H61"/>
    <mergeCell ref="I60:I61"/>
    <mergeCell ref="J60:J61"/>
    <mergeCell ref="K60:L60"/>
    <mergeCell ref="T18:T24"/>
    <mergeCell ref="C21:E23"/>
    <mergeCell ref="B22:B23"/>
    <mergeCell ref="D19:E20"/>
    <mergeCell ref="B19:B20"/>
    <mergeCell ref="J18:J19"/>
    <mergeCell ref="I18:I19"/>
    <mergeCell ref="H18:H19"/>
    <mergeCell ref="G18:G19"/>
    <mergeCell ref="F18:F19"/>
    <mergeCell ref="N53:O53"/>
    <mergeCell ref="T53:T59"/>
    <mergeCell ref="B54:B55"/>
    <mergeCell ref="D54:E55"/>
    <mergeCell ref="C56:E58"/>
    <mergeCell ref="B57:B58"/>
    <mergeCell ref="B2:E2"/>
    <mergeCell ref="H2:M2"/>
    <mergeCell ref="O2:P2"/>
    <mergeCell ref="D53:E53"/>
    <mergeCell ref="F53:F54"/>
    <mergeCell ref="G53:G54"/>
    <mergeCell ref="H53:H54"/>
    <mergeCell ref="I53:I54"/>
    <mergeCell ref="J53:J54"/>
    <mergeCell ref="K53:L53"/>
    <mergeCell ref="K11:L11"/>
    <mergeCell ref="N11:O11"/>
    <mergeCell ref="T11:T17"/>
    <mergeCell ref="B12:B13"/>
    <mergeCell ref="D12:E13"/>
    <mergeCell ref="C14:E16"/>
  </mergeCells>
  <dataValidations disablePrompts="1" count="1">
    <dataValidation type="list" allowBlank="1" showDropDown="1" showInputMessage="1" showErrorMessage="1" sqref="J55:J58 J20:J23 J62:J65 J13:J16 J90:J93 J6:J9 J83:J86 J34:J37 J27:J30 J69:J72 J41:J44 J76:J79 J48:J51" xr:uid="{51D9948D-5D53-443B-AD67-235160277779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D53F-10C2-4132-B146-08E5F6641E65}">
  <sheetPr codeName="Feuil8">
    <tabColor rgb="FF002060"/>
    <pageSetUpPr fitToPage="1"/>
  </sheetPr>
  <dimension ref="A1:W66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21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9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71</v>
      </c>
      <c r="D4" s="326" t="s">
        <v>49</v>
      </c>
      <c r="E4" s="326"/>
      <c r="F4" s="337" t="s">
        <v>16</v>
      </c>
      <c r="G4" s="344">
        <f>IF(SUM(J6:J9)=0,0,(SUM(L6:L9)*1+SUM(M6:M9)*2+SUM(N6:N9)*3+SUM(O6:O9)*5)/SUM(J6:J9))</f>
        <v>0.47222222222222221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17</v>
      </c>
      <c r="Q4" s="180"/>
      <c r="T4" s="336">
        <f>P4</f>
        <v>17</v>
      </c>
    </row>
    <row r="5" spans="1:23" ht="14.85" customHeight="1" x14ac:dyDescent="0.2">
      <c r="A5" s="179"/>
      <c r="B5" s="331">
        <v>1</v>
      </c>
      <c r="C5" s="170" t="s">
        <v>369</v>
      </c>
      <c r="D5" s="333" t="s">
        <v>303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181</v>
      </c>
      <c r="D6" s="333"/>
      <c r="E6" s="333"/>
      <c r="F6" s="171" t="s">
        <v>11</v>
      </c>
      <c r="G6" s="173">
        <v>0.43055555555555558</v>
      </c>
      <c r="H6" s="196" t="s">
        <v>13</v>
      </c>
      <c r="I6" s="199">
        <f>IF(OR(P6="Disq",P6="Abd"),P6,(L6*1)+(M6*2)+(N6*3)+(O6*5)+P6)</f>
        <v>6</v>
      </c>
      <c r="J6" s="198">
        <f>SUM(K6:O6)</f>
        <v>12</v>
      </c>
      <c r="K6" s="185">
        <v>6</v>
      </c>
      <c r="L6" s="186">
        <v>6</v>
      </c>
      <c r="M6" s="186">
        <v>0</v>
      </c>
      <c r="N6" s="186">
        <v>0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23</v>
      </c>
      <c r="V6">
        <f>SUM(L6:L9)</f>
        <v>10</v>
      </c>
      <c r="W6">
        <f>SUM(M6:M9)</f>
        <v>2</v>
      </c>
    </row>
    <row r="7" spans="1:23" ht="14.85" customHeight="1" x14ac:dyDescent="0.2">
      <c r="A7" s="179"/>
      <c r="B7" s="169" t="s">
        <v>18</v>
      </c>
      <c r="C7" s="334" t="s">
        <v>291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7</v>
      </c>
      <c r="J7" s="170">
        <f>SUM(K7:O7)</f>
        <v>12</v>
      </c>
      <c r="K7" s="188">
        <v>8</v>
      </c>
      <c r="L7" s="189">
        <v>2</v>
      </c>
      <c r="M7" s="189">
        <v>1</v>
      </c>
      <c r="N7" s="189">
        <v>1</v>
      </c>
      <c r="O7" s="189">
        <v>0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0.68680555555555556</v>
      </c>
      <c r="H8" s="172" t="s">
        <v>15</v>
      </c>
      <c r="I8" s="200">
        <f t="shared" si="0"/>
        <v>4</v>
      </c>
      <c r="J8" s="170">
        <f>SUM(K8:O8)</f>
        <v>12</v>
      </c>
      <c r="K8" s="188">
        <v>9</v>
      </c>
      <c r="L8" s="189">
        <v>2</v>
      </c>
      <c r="M8" s="189">
        <v>1</v>
      </c>
      <c r="N8" s="189">
        <v>0</v>
      </c>
      <c r="O8" s="189">
        <v>0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0.25624999999999998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2.75" customHeight="1" x14ac:dyDescent="0.2">
      <c r="A10" s="179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0"/>
      <c r="T10" s="336"/>
    </row>
    <row r="11" spans="1:23" ht="39" customHeight="1" x14ac:dyDescent="0.2">
      <c r="A11" s="179"/>
      <c r="B11" s="161" t="s">
        <v>17</v>
      </c>
      <c r="C11" s="162">
        <v>78</v>
      </c>
      <c r="D11" s="326" t="s">
        <v>235</v>
      </c>
      <c r="E11" s="326"/>
      <c r="F11" s="337" t="s">
        <v>16</v>
      </c>
      <c r="G11" s="344">
        <f>IF(SUM(J13:J16)=0,0,(SUM(L13:L16)*1+SUM(M13:M16)*2+SUM(N13:N16)*3+SUM(O13:O16)*5)/SUM(J13:J16))</f>
        <v>1.1111111111111112</v>
      </c>
      <c r="H11" s="329" t="s">
        <v>9</v>
      </c>
      <c r="I11" s="327" t="s">
        <v>10</v>
      </c>
      <c r="J11" s="346" t="s">
        <v>32</v>
      </c>
      <c r="K11" s="341" t="s">
        <v>31</v>
      </c>
      <c r="L11" s="341"/>
      <c r="M11" s="195">
        <f>R13</f>
        <v>0</v>
      </c>
      <c r="N11" s="342" t="s">
        <v>30</v>
      </c>
      <c r="O11" s="343"/>
      <c r="P11" s="163">
        <f>IF(OR(P13="Disq",P14="Disq",P15="Disq",P16="Disq",R13="HC"),"Disq",IF(OR(P13="Abd",P14="Abd",P15="Abd",P16="Abd"),"Abd",SUM(I13:I16)+M11))</f>
        <v>40</v>
      </c>
      <c r="Q11" s="180"/>
      <c r="T11" s="336">
        <f>P11</f>
        <v>40</v>
      </c>
    </row>
    <row r="12" spans="1:23" ht="14.85" customHeight="1" x14ac:dyDescent="0.2">
      <c r="A12" s="179"/>
      <c r="B12" s="331">
        <v>2</v>
      </c>
      <c r="C12" s="170" t="s">
        <v>371</v>
      </c>
      <c r="D12" s="333" t="s">
        <v>311</v>
      </c>
      <c r="E12" s="333"/>
      <c r="F12" s="338"/>
      <c r="G12" s="345"/>
      <c r="H12" s="330"/>
      <c r="I12" s="328"/>
      <c r="J12" s="347"/>
      <c r="K12" s="164" t="s">
        <v>2</v>
      </c>
      <c r="L12" s="164" t="s">
        <v>3</v>
      </c>
      <c r="M12" s="164" t="s">
        <v>4</v>
      </c>
      <c r="N12" s="164" t="s">
        <v>5</v>
      </c>
      <c r="O12" s="164" t="s">
        <v>6</v>
      </c>
      <c r="P12" s="164" t="s">
        <v>7</v>
      </c>
      <c r="Q12" s="180"/>
      <c r="T12" s="336"/>
    </row>
    <row r="13" spans="1:23" ht="14.85" customHeight="1" x14ac:dyDescent="0.2">
      <c r="A13" s="179"/>
      <c r="B13" s="332"/>
      <c r="C13" s="170" t="s">
        <v>181</v>
      </c>
      <c r="D13" s="333"/>
      <c r="E13" s="333"/>
      <c r="F13" s="171" t="s">
        <v>11</v>
      </c>
      <c r="G13" s="173">
        <v>0.4236111111111111</v>
      </c>
      <c r="H13" s="196" t="s">
        <v>13</v>
      </c>
      <c r="I13" s="199">
        <f>IF(OR(P13="Disq",P13="Abd"),P13,(L13*1)+(M13*2)+(N13*3)+(O13*5)+P13)</f>
        <v>17</v>
      </c>
      <c r="J13" s="198">
        <f>SUM(K13:O13)</f>
        <v>12</v>
      </c>
      <c r="K13" s="185">
        <v>5</v>
      </c>
      <c r="L13" s="186">
        <v>3</v>
      </c>
      <c r="M13" s="186">
        <v>0</v>
      </c>
      <c r="N13" s="186">
        <v>3</v>
      </c>
      <c r="O13" s="186">
        <v>1</v>
      </c>
      <c r="P13" s="187"/>
      <c r="Q13" s="180"/>
      <c r="R13" s="1">
        <f>IF(G15&gt;$O$2,"HC",0)</f>
        <v>0</v>
      </c>
      <c r="T13" s="336"/>
      <c r="U13">
        <f>SUM(K13:K16)</f>
        <v>20</v>
      </c>
      <c r="V13">
        <f>SUM(L13:L16)</f>
        <v>5</v>
      </c>
      <c r="W13">
        <f>SUM(M13:M16)</f>
        <v>4</v>
      </c>
    </row>
    <row r="14" spans="1:23" ht="14.85" customHeight="1" x14ac:dyDescent="0.2">
      <c r="A14" s="179"/>
      <c r="B14" s="169" t="s">
        <v>18</v>
      </c>
      <c r="C14" s="334" t="s">
        <v>43</v>
      </c>
      <c r="D14" s="334"/>
      <c r="E14" s="334"/>
      <c r="F14" s="175"/>
      <c r="G14" s="194"/>
      <c r="H14" s="172" t="s">
        <v>14</v>
      </c>
      <c r="I14" s="200">
        <f t="shared" ref="I14:I16" si="1">IF(OR(P14="Disq",P14="Abd"),P14,(L14*1)+(M14*2)+(N14*3)+(O14*5)+P14)</f>
        <v>10</v>
      </c>
      <c r="J14" s="170">
        <f>SUM(K14:O14)</f>
        <v>12</v>
      </c>
      <c r="K14" s="188">
        <v>7</v>
      </c>
      <c r="L14" s="189">
        <v>1</v>
      </c>
      <c r="M14" s="189">
        <v>3</v>
      </c>
      <c r="N14" s="189">
        <v>1</v>
      </c>
      <c r="O14" s="189">
        <v>0</v>
      </c>
      <c r="P14" s="190"/>
      <c r="Q14" s="180"/>
      <c r="R14" s="1"/>
      <c r="T14" s="336"/>
    </row>
    <row r="15" spans="1:23" ht="14.85" customHeight="1" x14ac:dyDescent="0.2">
      <c r="A15" s="179"/>
      <c r="B15" s="323">
        <f>VLOOKUP(B12,Attribution_des_points,2,FALSE)</f>
        <v>17</v>
      </c>
      <c r="C15" s="334"/>
      <c r="D15" s="334"/>
      <c r="E15" s="334"/>
      <c r="F15" s="171" t="s">
        <v>12</v>
      </c>
      <c r="G15" s="174">
        <v>0.67222222222222217</v>
      </c>
      <c r="H15" s="172" t="s">
        <v>15</v>
      </c>
      <c r="I15" s="200">
        <f t="shared" si="1"/>
        <v>13</v>
      </c>
      <c r="J15" s="170">
        <f>SUM(K15:O15)</f>
        <v>12</v>
      </c>
      <c r="K15" s="188">
        <v>8</v>
      </c>
      <c r="L15" s="189">
        <v>1</v>
      </c>
      <c r="M15" s="189">
        <v>1</v>
      </c>
      <c r="N15" s="189">
        <v>0</v>
      </c>
      <c r="O15" s="189">
        <v>2</v>
      </c>
      <c r="P15" s="190"/>
      <c r="Q15" s="180"/>
      <c r="T15" s="336"/>
    </row>
    <row r="16" spans="1:23" ht="14.85" customHeight="1" x14ac:dyDescent="0.2">
      <c r="A16" s="179"/>
      <c r="B16" s="325"/>
      <c r="C16" s="335"/>
      <c r="D16" s="335"/>
      <c r="E16" s="335"/>
      <c r="F16" s="172" t="s">
        <v>26</v>
      </c>
      <c r="G16" s="165">
        <f>IF(G15=0,0,G15-G13)</f>
        <v>0.24861111111111106</v>
      </c>
      <c r="H16" s="197" t="s">
        <v>24</v>
      </c>
      <c r="I16" s="201">
        <f t="shared" si="1"/>
        <v>0</v>
      </c>
      <c r="J16" s="170">
        <f>SUM(K16:O16)</f>
        <v>0</v>
      </c>
      <c r="K16" s="191"/>
      <c r="L16" s="192"/>
      <c r="M16" s="192"/>
      <c r="N16" s="192"/>
      <c r="O16" s="192"/>
      <c r="P16" s="193"/>
      <c r="Q16" s="180"/>
      <c r="T16" s="336"/>
    </row>
    <row r="17" spans="1:23" ht="12.75" customHeight="1" x14ac:dyDescent="0.2">
      <c r="A17" s="179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0"/>
      <c r="T17" s="336"/>
    </row>
    <row r="18" spans="1:23" ht="39" customHeight="1" x14ac:dyDescent="0.2">
      <c r="A18" s="179"/>
      <c r="B18" s="161" t="s">
        <v>17</v>
      </c>
      <c r="C18" s="162">
        <v>79</v>
      </c>
      <c r="D18" s="326" t="s">
        <v>355</v>
      </c>
      <c r="E18" s="326"/>
      <c r="F18" s="337" t="s">
        <v>16</v>
      </c>
      <c r="G18" s="344">
        <f>IF(SUM(J20:J23)=0,0,(SUM(L20:L23)*1+SUM(M20:M23)*2+SUM(N20:N23)*3+SUM(O20:O23)*5)/SUM(J20:J23))</f>
        <v>1.5277777777777777</v>
      </c>
      <c r="H18" s="329" t="s">
        <v>9</v>
      </c>
      <c r="I18" s="327" t="s">
        <v>10</v>
      </c>
      <c r="J18" s="346" t="s">
        <v>32</v>
      </c>
      <c r="K18" s="341" t="s">
        <v>31</v>
      </c>
      <c r="L18" s="341"/>
      <c r="M18" s="195">
        <f>R20</f>
        <v>0</v>
      </c>
      <c r="N18" s="342" t="s">
        <v>30</v>
      </c>
      <c r="O18" s="343"/>
      <c r="P18" s="163">
        <f>IF(OR(P20="Disq",P21="Disq",P22="Disq",P23="Disq",R20="HC"),"Disq",IF(OR(P20="Abd",P21="Abd",P22="Abd",P23="Abd"),"Abd",SUM(I20:I23)+M18))</f>
        <v>55</v>
      </c>
      <c r="Q18" s="180"/>
      <c r="T18" s="336">
        <f>P18</f>
        <v>55</v>
      </c>
    </row>
    <row r="19" spans="1:23" ht="14.85" customHeight="1" x14ac:dyDescent="0.2">
      <c r="A19" s="179"/>
      <c r="B19" s="331">
        <v>3</v>
      </c>
      <c r="C19" s="170" t="s">
        <v>372</v>
      </c>
      <c r="D19" s="333" t="s">
        <v>57</v>
      </c>
      <c r="E19" s="333"/>
      <c r="F19" s="338"/>
      <c r="G19" s="345"/>
      <c r="H19" s="330"/>
      <c r="I19" s="328"/>
      <c r="J19" s="347"/>
      <c r="K19" s="164" t="s">
        <v>2</v>
      </c>
      <c r="L19" s="164" t="s">
        <v>3</v>
      </c>
      <c r="M19" s="164" t="s">
        <v>4</v>
      </c>
      <c r="N19" s="164" t="s">
        <v>5</v>
      </c>
      <c r="O19" s="164" t="s">
        <v>6</v>
      </c>
      <c r="P19" s="164" t="s">
        <v>7</v>
      </c>
      <c r="Q19" s="180"/>
      <c r="T19" s="336"/>
    </row>
    <row r="20" spans="1:23" ht="14.85" customHeight="1" x14ac:dyDescent="0.2">
      <c r="A20" s="179"/>
      <c r="B20" s="332"/>
      <c r="C20" s="170" t="s">
        <v>181</v>
      </c>
      <c r="D20" s="333"/>
      <c r="E20" s="333"/>
      <c r="F20" s="171" t="s">
        <v>11</v>
      </c>
      <c r="G20" s="173">
        <v>0.39999999999999997</v>
      </c>
      <c r="H20" s="196" t="s">
        <v>13</v>
      </c>
      <c r="I20" s="199">
        <f>IF(OR(P20="Disq",P20="Abd"),P20,(L20*1)+(M20*2)+(N20*3)+(O20*5)+P20)</f>
        <v>19</v>
      </c>
      <c r="J20" s="198">
        <f>SUM(K20:O20)</f>
        <v>12</v>
      </c>
      <c r="K20" s="185">
        <v>5</v>
      </c>
      <c r="L20" s="186">
        <v>2</v>
      </c>
      <c r="M20" s="186">
        <v>0</v>
      </c>
      <c r="N20" s="186">
        <v>4</v>
      </c>
      <c r="O20" s="186">
        <v>1</v>
      </c>
      <c r="P20" s="187"/>
      <c r="Q20" s="180"/>
      <c r="R20" s="1">
        <f>IF(G22&gt;$O$2,"HC",0)</f>
        <v>0</v>
      </c>
      <c r="T20" s="336"/>
      <c r="U20">
        <f>SUM(K20:K23)</f>
        <v>16</v>
      </c>
      <c r="V20">
        <f>SUM(L20:L23)</f>
        <v>5</v>
      </c>
      <c r="W20">
        <f>SUM(M20:M23)</f>
        <v>1</v>
      </c>
    </row>
    <row r="21" spans="1:23" ht="14.85" customHeight="1" x14ac:dyDescent="0.2">
      <c r="A21" s="179"/>
      <c r="B21" s="169" t="s">
        <v>18</v>
      </c>
      <c r="C21" s="334" t="s">
        <v>38</v>
      </c>
      <c r="D21" s="334"/>
      <c r="E21" s="334"/>
      <c r="F21" s="175"/>
      <c r="G21" s="194"/>
      <c r="H21" s="172" t="s">
        <v>14</v>
      </c>
      <c r="I21" s="200">
        <f t="shared" ref="I21:I23" si="2">IF(OR(P21="Disq",P21="Abd"),P21,(L21*1)+(M21*2)+(N21*3)+(O21*5)+P21)</f>
        <v>17</v>
      </c>
      <c r="J21" s="170">
        <f>SUM(K21:O21)</f>
        <v>12</v>
      </c>
      <c r="K21" s="188">
        <v>7</v>
      </c>
      <c r="L21" s="189">
        <v>0</v>
      </c>
      <c r="M21" s="189">
        <v>0</v>
      </c>
      <c r="N21" s="189">
        <v>4</v>
      </c>
      <c r="O21" s="189">
        <v>1</v>
      </c>
      <c r="P21" s="190"/>
      <c r="Q21" s="180"/>
      <c r="R21" s="1"/>
      <c r="T21" s="336"/>
    </row>
    <row r="22" spans="1:23" ht="14.85" customHeight="1" x14ac:dyDescent="0.2">
      <c r="A22" s="179"/>
      <c r="B22" s="323">
        <f>VLOOKUP(B19,Attribution_des_points,2,FALSE)</f>
        <v>15</v>
      </c>
      <c r="C22" s="334"/>
      <c r="D22" s="334"/>
      <c r="E22" s="334"/>
      <c r="F22" s="171" t="s">
        <v>12</v>
      </c>
      <c r="G22" s="174">
        <v>0.65277777777777779</v>
      </c>
      <c r="H22" s="172" t="s">
        <v>15</v>
      </c>
      <c r="I22" s="200">
        <f t="shared" si="2"/>
        <v>19</v>
      </c>
      <c r="J22" s="170">
        <f>SUM(K22:O22)</f>
        <v>12</v>
      </c>
      <c r="K22" s="188">
        <v>4</v>
      </c>
      <c r="L22" s="189">
        <v>3</v>
      </c>
      <c r="M22" s="189">
        <v>1</v>
      </c>
      <c r="N22" s="189">
        <v>3</v>
      </c>
      <c r="O22" s="189">
        <v>1</v>
      </c>
      <c r="P22" s="190"/>
      <c r="Q22" s="180"/>
      <c r="T22" s="336"/>
    </row>
    <row r="23" spans="1:23" ht="14.85" customHeight="1" x14ac:dyDescent="0.2">
      <c r="A23" s="179"/>
      <c r="B23" s="325"/>
      <c r="C23" s="335"/>
      <c r="D23" s="335"/>
      <c r="E23" s="335"/>
      <c r="F23" s="172" t="s">
        <v>26</v>
      </c>
      <c r="G23" s="165">
        <f>IF(G22=0,0,G22-G20)</f>
        <v>0.25277777777777782</v>
      </c>
      <c r="H23" s="197" t="s">
        <v>24</v>
      </c>
      <c r="I23" s="201">
        <f t="shared" si="2"/>
        <v>0</v>
      </c>
      <c r="J23" s="170">
        <f>SUM(K23:O23)</f>
        <v>0</v>
      </c>
      <c r="K23" s="191"/>
      <c r="L23" s="192"/>
      <c r="M23" s="192"/>
      <c r="N23" s="192"/>
      <c r="O23" s="192"/>
      <c r="P23" s="193"/>
      <c r="Q23" s="180"/>
      <c r="T23" s="336"/>
    </row>
    <row r="24" spans="1:23" ht="12.75" customHeight="1" x14ac:dyDescent="0.2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0"/>
      <c r="T24" s="336"/>
    </row>
    <row r="25" spans="1:23" ht="39" customHeight="1" x14ac:dyDescent="0.2">
      <c r="A25" s="179"/>
      <c r="B25" s="161" t="s">
        <v>17</v>
      </c>
      <c r="C25" s="162">
        <v>74</v>
      </c>
      <c r="D25" s="326" t="s">
        <v>227</v>
      </c>
      <c r="E25" s="326"/>
      <c r="F25" s="337" t="s">
        <v>16</v>
      </c>
      <c r="G25" s="344">
        <f>IF(SUM(J27:J30)=0,0,(SUM(L27:L30)*1+SUM(M27:M30)*2+SUM(N27:N30)*3+SUM(O27:O30)*5)/SUM(J27:J30))</f>
        <v>1.5833333333333333</v>
      </c>
      <c r="H25" s="329" t="s">
        <v>9</v>
      </c>
      <c r="I25" s="327" t="s">
        <v>10</v>
      </c>
      <c r="J25" s="346" t="s">
        <v>32</v>
      </c>
      <c r="K25" s="341" t="s">
        <v>31</v>
      </c>
      <c r="L25" s="341"/>
      <c r="M25" s="195">
        <f>R27</f>
        <v>0</v>
      </c>
      <c r="N25" s="342" t="s">
        <v>30</v>
      </c>
      <c r="O25" s="343"/>
      <c r="P25" s="163">
        <f>IF(OR(P27="Disq",P28="Disq",P29="Disq",P30="Disq",R27="HC"),"Disq",IF(OR(P27="Abd",P28="Abd",P29="Abd",P30="Abd"),"Abd",SUM(I27:I30)+M25))</f>
        <v>57</v>
      </c>
      <c r="Q25" s="180"/>
      <c r="T25" s="336">
        <f>P25</f>
        <v>57</v>
      </c>
    </row>
    <row r="26" spans="1:23" ht="14.85" customHeight="1" x14ac:dyDescent="0.2">
      <c r="A26" s="179"/>
      <c r="B26" s="331">
        <v>4</v>
      </c>
      <c r="C26" s="170" t="s">
        <v>230</v>
      </c>
      <c r="D26" s="333" t="s">
        <v>48</v>
      </c>
      <c r="E26" s="333"/>
      <c r="F26" s="338"/>
      <c r="G26" s="345"/>
      <c r="H26" s="330"/>
      <c r="I26" s="328"/>
      <c r="J26" s="347"/>
      <c r="K26" s="164" t="s">
        <v>2</v>
      </c>
      <c r="L26" s="164" t="s">
        <v>3</v>
      </c>
      <c r="M26" s="164" t="s">
        <v>4</v>
      </c>
      <c r="N26" s="164" t="s">
        <v>5</v>
      </c>
      <c r="O26" s="164" t="s">
        <v>6</v>
      </c>
      <c r="P26" s="164" t="s">
        <v>7</v>
      </c>
      <c r="Q26" s="180"/>
      <c r="T26" s="336"/>
    </row>
    <row r="27" spans="1:23" ht="14.85" customHeight="1" x14ac:dyDescent="0.2">
      <c r="A27" s="179"/>
      <c r="B27" s="332"/>
      <c r="C27" s="170" t="s">
        <v>181</v>
      </c>
      <c r="D27" s="333"/>
      <c r="E27" s="333"/>
      <c r="F27" s="171" t="s">
        <v>11</v>
      </c>
      <c r="G27" s="173">
        <v>0.42152777777777778</v>
      </c>
      <c r="H27" s="196" t="s">
        <v>13</v>
      </c>
      <c r="I27" s="199">
        <f>IF(OR(P27="Disq",P27="Abd"),P27,(L27*1)+(M27*2)+(N27*3)+(O27*5)+P27)</f>
        <v>24</v>
      </c>
      <c r="J27" s="198">
        <f>SUM(K27:O27)</f>
        <v>12</v>
      </c>
      <c r="K27" s="185">
        <v>5</v>
      </c>
      <c r="L27" s="186">
        <v>0</v>
      </c>
      <c r="M27" s="186">
        <v>1</v>
      </c>
      <c r="N27" s="186">
        <v>4</v>
      </c>
      <c r="O27" s="186">
        <v>2</v>
      </c>
      <c r="P27" s="187"/>
      <c r="Q27" s="180"/>
      <c r="R27" s="1">
        <f>IF(G29&gt;$O$2,"HC",0)</f>
        <v>0</v>
      </c>
      <c r="T27" s="336"/>
      <c r="U27">
        <f>SUM(K27:K30)</f>
        <v>16</v>
      </c>
      <c r="V27">
        <f>SUM(L27:L30)</f>
        <v>3</v>
      </c>
      <c r="W27">
        <f>SUM(M27:M30)</f>
        <v>3</v>
      </c>
    </row>
    <row r="28" spans="1:23" ht="14.85" customHeight="1" x14ac:dyDescent="0.2">
      <c r="A28" s="179"/>
      <c r="B28" s="169" t="s">
        <v>18</v>
      </c>
      <c r="C28" s="334" t="s">
        <v>41</v>
      </c>
      <c r="D28" s="334"/>
      <c r="E28" s="334"/>
      <c r="F28" s="175"/>
      <c r="G28" s="194"/>
      <c r="H28" s="172" t="s">
        <v>14</v>
      </c>
      <c r="I28" s="200">
        <f t="shared" ref="I28:I30" si="3">IF(OR(P28="Disq",P28="Abd"),P28,(L28*1)+(M28*2)+(N28*3)+(O28*5)+P28)</f>
        <v>18</v>
      </c>
      <c r="J28" s="170">
        <f>SUM(K28:O28)</f>
        <v>12</v>
      </c>
      <c r="K28" s="188">
        <v>6</v>
      </c>
      <c r="L28" s="189">
        <v>0</v>
      </c>
      <c r="M28" s="189">
        <v>2</v>
      </c>
      <c r="N28" s="189">
        <v>3</v>
      </c>
      <c r="O28" s="189">
        <v>1</v>
      </c>
      <c r="P28" s="190"/>
      <c r="Q28" s="180"/>
      <c r="R28" s="1"/>
      <c r="T28" s="336"/>
    </row>
    <row r="29" spans="1:23" ht="14.85" customHeight="1" x14ac:dyDescent="0.2">
      <c r="A29" s="179"/>
      <c r="B29" s="323">
        <f>VLOOKUP(B26,Attribution_des_points,2,FALSE)</f>
        <v>13</v>
      </c>
      <c r="C29" s="334"/>
      <c r="D29" s="334"/>
      <c r="E29" s="334"/>
      <c r="F29" s="171" t="s">
        <v>12</v>
      </c>
      <c r="G29" s="174">
        <v>0.67361111111111116</v>
      </c>
      <c r="H29" s="172" t="s">
        <v>15</v>
      </c>
      <c r="I29" s="200">
        <f t="shared" si="3"/>
        <v>15</v>
      </c>
      <c r="J29" s="170">
        <f>SUM(K29:O29)</f>
        <v>12</v>
      </c>
      <c r="K29" s="188">
        <v>5</v>
      </c>
      <c r="L29" s="189">
        <v>3</v>
      </c>
      <c r="M29" s="189">
        <v>0</v>
      </c>
      <c r="N29" s="189">
        <v>4</v>
      </c>
      <c r="O29" s="189">
        <v>0</v>
      </c>
      <c r="P29" s="190"/>
      <c r="Q29" s="180"/>
      <c r="T29" s="336"/>
    </row>
    <row r="30" spans="1:23" ht="14.85" customHeight="1" x14ac:dyDescent="0.2">
      <c r="A30" s="179"/>
      <c r="B30" s="325"/>
      <c r="C30" s="335"/>
      <c r="D30" s="335"/>
      <c r="E30" s="335"/>
      <c r="F30" s="172" t="s">
        <v>26</v>
      </c>
      <c r="G30" s="165">
        <f>IF(G29=0,0,G29-G27)</f>
        <v>0.25208333333333338</v>
      </c>
      <c r="H30" s="197" t="s">
        <v>24</v>
      </c>
      <c r="I30" s="201">
        <f t="shared" si="3"/>
        <v>0</v>
      </c>
      <c r="J30" s="170">
        <f>SUM(K30:O30)</f>
        <v>0</v>
      </c>
      <c r="K30" s="191"/>
      <c r="L30" s="192"/>
      <c r="M30" s="192"/>
      <c r="N30" s="192"/>
      <c r="O30" s="192"/>
      <c r="P30" s="193"/>
      <c r="Q30" s="180"/>
      <c r="T30" s="336"/>
    </row>
    <row r="31" spans="1:23" ht="12.75" customHeight="1" x14ac:dyDescent="0.2">
      <c r="A31" s="179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T31" s="336"/>
    </row>
    <row r="32" spans="1:23" ht="39" customHeight="1" x14ac:dyDescent="0.2">
      <c r="A32" s="179"/>
      <c r="B32" s="161" t="s">
        <v>17</v>
      </c>
      <c r="C32" s="162">
        <v>72</v>
      </c>
      <c r="D32" s="326" t="s">
        <v>49</v>
      </c>
      <c r="E32" s="326"/>
      <c r="F32" s="337" t="s">
        <v>16</v>
      </c>
      <c r="G32" s="344">
        <f>IF(SUM(J34:J37)=0,0,(SUM(L34:L37)*1+SUM(M34:M37)*2+SUM(N34:N37)*3+SUM(O34:O37)*5)/SUM(J34:J37))</f>
        <v>1.5833333333333333</v>
      </c>
      <c r="H32" s="329" t="s">
        <v>9</v>
      </c>
      <c r="I32" s="327" t="s">
        <v>10</v>
      </c>
      <c r="J32" s="346" t="s">
        <v>32</v>
      </c>
      <c r="K32" s="341" t="s">
        <v>31</v>
      </c>
      <c r="L32" s="341"/>
      <c r="M32" s="195">
        <f>R34</f>
        <v>0</v>
      </c>
      <c r="N32" s="342" t="s">
        <v>30</v>
      </c>
      <c r="O32" s="343"/>
      <c r="P32" s="163">
        <f>IF(OR(P34="Disq",P35="Disq",P36="Disq",P37="Disq",R34="HC"),"Disq",IF(OR(P34="Abd",P35="Abd",P36="Abd",P37="Abd"),"Abd",SUM(I34:I37)+M32))</f>
        <v>57</v>
      </c>
      <c r="Q32" s="180"/>
      <c r="T32" s="336">
        <f>P32</f>
        <v>57</v>
      </c>
    </row>
    <row r="33" spans="1:23" ht="14.85" customHeight="1" x14ac:dyDescent="0.2">
      <c r="A33" s="179"/>
      <c r="B33" s="331">
        <v>5</v>
      </c>
      <c r="C33" s="170" t="s">
        <v>204</v>
      </c>
      <c r="D33" s="333" t="s">
        <v>203</v>
      </c>
      <c r="E33" s="333"/>
      <c r="F33" s="338"/>
      <c r="G33" s="345"/>
      <c r="H33" s="330"/>
      <c r="I33" s="328"/>
      <c r="J33" s="347"/>
      <c r="K33" s="164" t="s">
        <v>2</v>
      </c>
      <c r="L33" s="164" t="s">
        <v>3</v>
      </c>
      <c r="M33" s="164" t="s">
        <v>4</v>
      </c>
      <c r="N33" s="164" t="s">
        <v>5</v>
      </c>
      <c r="O33" s="164" t="s">
        <v>6</v>
      </c>
      <c r="P33" s="164" t="s">
        <v>7</v>
      </c>
      <c r="Q33" s="180"/>
      <c r="T33" s="336"/>
    </row>
    <row r="34" spans="1:23" ht="14.85" customHeight="1" x14ac:dyDescent="0.2">
      <c r="A34" s="179"/>
      <c r="B34" s="332"/>
      <c r="C34" s="170" t="s">
        <v>181</v>
      </c>
      <c r="D34" s="333"/>
      <c r="E34" s="333"/>
      <c r="F34" s="171" t="s">
        <v>11</v>
      </c>
      <c r="G34" s="173">
        <v>0.37916666666666665</v>
      </c>
      <c r="H34" s="196" t="s">
        <v>13</v>
      </c>
      <c r="I34" s="199">
        <f>IF(OR(P34="Disq",P34="Abd"),P34,(L34*1)+(M34*2)+(N34*3)+(O34*5)+P34)</f>
        <v>19</v>
      </c>
      <c r="J34" s="198">
        <f>SUM(K34:O34)</f>
        <v>12</v>
      </c>
      <c r="K34" s="185">
        <v>5</v>
      </c>
      <c r="L34" s="186">
        <v>2</v>
      </c>
      <c r="M34" s="186">
        <v>2</v>
      </c>
      <c r="N34" s="186">
        <v>1</v>
      </c>
      <c r="O34" s="186">
        <v>2</v>
      </c>
      <c r="P34" s="187"/>
      <c r="Q34" s="180"/>
      <c r="R34" s="1">
        <f>IF(G36&gt;$O$2,"HC",0)</f>
        <v>0</v>
      </c>
      <c r="T34" s="336"/>
      <c r="U34">
        <f>SUM(K34:K37)</f>
        <v>13</v>
      </c>
      <c r="V34">
        <f>SUM(L34:L37)</f>
        <v>8</v>
      </c>
      <c r="W34">
        <f>SUM(M34:M37)</f>
        <v>6</v>
      </c>
    </row>
    <row r="35" spans="1:23" ht="14.85" customHeight="1" x14ac:dyDescent="0.2">
      <c r="A35" s="179"/>
      <c r="B35" s="169" t="s">
        <v>18</v>
      </c>
      <c r="C35" s="334" t="s">
        <v>291</v>
      </c>
      <c r="D35" s="334"/>
      <c r="E35" s="334"/>
      <c r="F35" s="175"/>
      <c r="G35" s="194"/>
      <c r="H35" s="172" t="s">
        <v>14</v>
      </c>
      <c r="I35" s="200">
        <f t="shared" ref="I35:I37" si="4">IF(OR(P35="Disq",P35="Abd"),P35,(L35*1)+(M35*2)+(N35*3)+(O35*5)+P35)</f>
        <v>17</v>
      </c>
      <c r="J35" s="170">
        <f>SUM(K35:O35)</f>
        <v>12</v>
      </c>
      <c r="K35" s="188">
        <v>4</v>
      </c>
      <c r="L35" s="189">
        <v>4</v>
      </c>
      <c r="M35" s="189">
        <v>1</v>
      </c>
      <c r="N35" s="189">
        <v>2</v>
      </c>
      <c r="O35" s="189">
        <v>1</v>
      </c>
      <c r="P35" s="190"/>
      <c r="Q35" s="180"/>
      <c r="R35" s="1"/>
      <c r="T35" s="336"/>
    </row>
    <row r="36" spans="1:23" ht="14.85" customHeight="1" x14ac:dyDescent="0.2">
      <c r="A36" s="179"/>
      <c r="B36" s="323">
        <f>VLOOKUP(B33,Attribution_des_points,2,FALSE)</f>
        <v>11</v>
      </c>
      <c r="C36" s="334"/>
      <c r="D36" s="334"/>
      <c r="E36" s="334"/>
      <c r="F36" s="171" t="s">
        <v>12</v>
      </c>
      <c r="G36" s="174">
        <v>0.625</v>
      </c>
      <c r="H36" s="172" t="s">
        <v>15</v>
      </c>
      <c r="I36" s="200">
        <f t="shared" si="4"/>
        <v>21</v>
      </c>
      <c r="J36" s="170">
        <f>SUM(K36:O36)</f>
        <v>12</v>
      </c>
      <c r="K36" s="188">
        <v>4</v>
      </c>
      <c r="L36" s="189">
        <v>2</v>
      </c>
      <c r="M36" s="189">
        <v>3</v>
      </c>
      <c r="N36" s="189">
        <v>1</v>
      </c>
      <c r="O36" s="189">
        <v>2</v>
      </c>
      <c r="P36" s="190"/>
      <c r="Q36" s="180"/>
      <c r="T36" s="336"/>
    </row>
    <row r="37" spans="1:23" ht="14.85" customHeight="1" x14ac:dyDescent="0.2">
      <c r="A37" s="179"/>
      <c r="B37" s="325"/>
      <c r="C37" s="335"/>
      <c r="D37" s="335"/>
      <c r="E37" s="335"/>
      <c r="F37" s="172" t="s">
        <v>26</v>
      </c>
      <c r="G37" s="165">
        <f>IF(G36=0,0,G36-G34)</f>
        <v>0.24583333333333335</v>
      </c>
      <c r="H37" s="197" t="s">
        <v>24</v>
      </c>
      <c r="I37" s="201">
        <f t="shared" si="4"/>
        <v>0</v>
      </c>
      <c r="J37" s="170">
        <f>SUM(K37:O37)</f>
        <v>0</v>
      </c>
      <c r="K37" s="191"/>
      <c r="L37" s="192"/>
      <c r="M37" s="192"/>
      <c r="N37" s="192"/>
      <c r="O37" s="192"/>
      <c r="P37" s="193"/>
      <c r="Q37" s="180"/>
      <c r="T37" s="336"/>
    </row>
    <row r="38" spans="1:23" ht="12.75" customHeight="1" x14ac:dyDescent="0.2">
      <c r="A38" s="179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T38" s="336"/>
    </row>
    <row r="39" spans="1:23" ht="39" customHeight="1" x14ac:dyDescent="0.2">
      <c r="A39" s="179"/>
      <c r="B39" s="161" t="s">
        <v>17</v>
      </c>
      <c r="C39" s="162">
        <v>77</v>
      </c>
      <c r="D39" s="326" t="s">
        <v>308</v>
      </c>
      <c r="E39" s="326"/>
      <c r="F39" s="337" t="s">
        <v>16</v>
      </c>
      <c r="G39" s="344">
        <f>IF(SUM(J41:J44)=0,0,(SUM(L41:L44)*1+SUM(M41:M44)*2+SUM(N41:N44)*3+SUM(O41:O44)*5)/SUM(J41:J44))</f>
        <v>1.6666666666666667</v>
      </c>
      <c r="H39" s="329" t="s">
        <v>9</v>
      </c>
      <c r="I39" s="327" t="s">
        <v>10</v>
      </c>
      <c r="J39" s="346" t="s">
        <v>32</v>
      </c>
      <c r="K39" s="341" t="s">
        <v>31</v>
      </c>
      <c r="L39" s="341"/>
      <c r="M39" s="195">
        <f>R41</f>
        <v>0</v>
      </c>
      <c r="N39" s="342" t="s">
        <v>30</v>
      </c>
      <c r="O39" s="343"/>
      <c r="P39" s="163">
        <f>IF(OR(P41="Disq",P42="Disq",P43="Disq",P44="Disq",R41="HC"),"Disq",IF(OR(P41="Abd",P42="Abd",P43="Abd",P44="Abd"),"Abd",SUM(I41:I44)+M39))</f>
        <v>60</v>
      </c>
      <c r="Q39" s="180"/>
      <c r="T39" s="336">
        <f>P39</f>
        <v>60</v>
      </c>
    </row>
    <row r="40" spans="1:23" ht="14.85" customHeight="1" x14ac:dyDescent="0.2">
      <c r="A40" s="179"/>
      <c r="B40" s="331">
        <v>6</v>
      </c>
      <c r="C40" s="170" t="s">
        <v>309</v>
      </c>
      <c r="D40" s="333" t="s">
        <v>215</v>
      </c>
      <c r="E40" s="333"/>
      <c r="F40" s="338"/>
      <c r="G40" s="345"/>
      <c r="H40" s="330"/>
      <c r="I40" s="328"/>
      <c r="J40" s="347"/>
      <c r="K40" s="164" t="s">
        <v>2</v>
      </c>
      <c r="L40" s="164" t="s">
        <v>3</v>
      </c>
      <c r="M40" s="164" t="s">
        <v>4</v>
      </c>
      <c r="N40" s="164" t="s">
        <v>5</v>
      </c>
      <c r="O40" s="164" t="s">
        <v>6</v>
      </c>
      <c r="P40" s="164" t="s">
        <v>7</v>
      </c>
      <c r="Q40" s="180"/>
      <c r="T40" s="336"/>
    </row>
    <row r="41" spans="1:23" ht="14.85" customHeight="1" x14ac:dyDescent="0.2">
      <c r="A41" s="179"/>
      <c r="B41" s="332"/>
      <c r="C41" s="170" t="s">
        <v>198</v>
      </c>
      <c r="D41" s="333"/>
      <c r="E41" s="333"/>
      <c r="F41" s="171" t="s">
        <v>11</v>
      </c>
      <c r="G41" s="173">
        <v>0.40902777777777777</v>
      </c>
      <c r="H41" s="196" t="s">
        <v>13</v>
      </c>
      <c r="I41" s="199">
        <f>IF(OR(P41="Disq",P41="Abd"),P41,(L41*1)+(M41*2)+(N41*3)+(O41*5)+P41)</f>
        <v>25</v>
      </c>
      <c r="J41" s="198">
        <f>SUM(K41:O41)</f>
        <v>12</v>
      </c>
      <c r="K41" s="185">
        <v>2</v>
      </c>
      <c r="L41" s="186">
        <v>2</v>
      </c>
      <c r="M41" s="186">
        <v>5</v>
      </c>
      <c r="N41" s="186">
        <v>1</v>
      </c>
      <c r="O41" s="186">
        <v>2</v>
      </c>
      <c r="P41" s="187"/>
      <c r="Q41" s="180"/>
      <c r="R41" s="1">
        <f>IF(G43&gt;$O$2,"HC",0)</f>
        <v>0</v>
      </c>
      <c r="T41" s="336"/>
      <c r="U41">
        <f>SUM(K41:K44)</f>
        <v>16</v>
      </c>
      <c r="V41">
        <f>SUM(L41:L44)</f>
        <v>4</v>
      </c>
      <c r="W41">
        <f>SUM(M41:M44)</f>
        <v>6</v>
      </c>
    </row>
    <row r="42" spans="1:23" ht="14.85" customHeight="1" x14ac:dyDescent="0.2">
      <c r="A42" s="179"/>
      <c r="B42" s="169" t="s">
        <v>18</v>
      </c>
      <c r="C42" s="334" t="s">
        <v>310</v>
      </c>
      <c r="D42" s="334"/>
      <c r="E42" s="334"/>
      <c r="F42" s="175"/>
      <c r="G42" s="194"/>
      <c r="H42" s="172" t="s">
        <v>14</v>
      </c>
      <c r="I42" s="200">
        <f t="shared" ref="I42:I44" si="5">IF(OR(P42="Disq",P42="Abd"),P42,(L42*1)+(M42*2)+(N42*3)+(O42*5)+P42)</f>
        <v>20</v>
      </c>
      <c r="J42" s="170">
        <f>SUM(K42:O42)</f>
        <v>12</v>
      </c>
      <c r="K42" s="188">
        <v>6</v>
      </c>
      <c r="L42" s="189">
        <v>2</v>
      </c>
      <c r="M42" s="189">
        <v>0</v>
      </c>
      <c r="N42" s="189">
        <v>1</v>
      </c>
      <c r="O42" s="189">
        <v>3</v>
      </c>
      <c r="P42" s="190"/>
      <c r="Q42" s="180"/>
      <c r="R42" s="1"/>
      <c r="T42" s="336"/>
    </row>
    <row r="43" spans="1:23" ht="14.85" customHeight="1" x14ac:dyDescent="0.2">
      <c r="A43" s="179"/>
      <c r="B43" s="323">
        <f>VLOOKUP(B40,Attribution_des_points,2,FALSE)</f>
        <v>10</v>
      </c>
      <c r="C43" s="334"/>
      <c r="D43" s="334"/>
      <c r="E43" s="334"/>
      <c r="F43" s="171" t="s">
        <v>12</v>
      </c>
      <c r="G43" s="174">
        <v>0.67222222222222217</v>
      </c>
      <c r="H43" s="172" t="s">
        <v>15</v>
      </c>
      <c r="I43" s="200">
        <f t="shared" si="5"/>
        <v>15</v>
      </c>
      <c r="J43" s="170">
        <f>SUM(K43:O43)</f>
        <v>12</v>
      </c>
      <c r="K43" s="188">
        <v>8</v>
      </c>
      <c r="L43" s="189">
        <v>0</v>
      </c>
      <c r="M43" s="189">
        <v>1</v>
      </c>
      <c r="N43" s="189">
        <v>1</v>
      </c>
      <c r="O43" s="189">
        <v>2</v>
      </c>
      <c r="P43" s="190"/>
      <c r="Q43" s="180"/>
      <c r="T43" s="336"/>
    </row>
    <row r="44" spans="1:23" ht="14.85" customHeight="1" x14ac:dyDescent="0.2">
      <c r="A44" s="179"/>
      <c r="B44" s="325"/>
      <c r="C44" s="335"/>
      <c r="D44" s="335"/>
      <c r="E44" s="335"/>
      <c r="F44" s="172" t="s">
        <v>26</v>
      </c>
      <c r="G44" s="165">
        <f>IF(G43=0,0,G43-G41)</f>
        <v>0.2631944444444444</v>
      </c>
      <c r="H44" s="197" t="s">
        <v>24</v>
      </c>
      <c r="I44" s="201">
        <f t="shared" si="5"/>
        <v>0</v>
      </c>
      <c r="J44" s="170">
        <f>SUM(K44:O44)</f>
        <v>0</v>
      </c>
      <c r="K44" s="191"/>
      <c r="L44" s="192"/>
      <c r="M44" s="192"/>
      <c r="N44" s="192"/>
      <c r="O44" s="192"/>
      <c r="P44" s="193"/>
      <c r="Q44" s="180"/>
      <c r="T44" s="336"/>
    </row>
    <row r="45" spans="1:23" ht="12.75" customHeight="1" x14ac:dyDescent="0.2">
      <c r="A45" s="179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0"/>
      <c r="T45" s="336"/>
    </row>
    <row r="46" spans="1:23" ht="39" customHeight="1" x14ac:dyDescent="0.2">
      <c r="A46" s="179"/>
      <c r="B46" s="161" t="s">
        <v>17</v>
      </c>
      <c r="C46" s="162">
        <v>76</v>
      </c>
      <c r="D46" s="326" t="s">
        <v>73</v>
      </c>
      <c r="E46" s="326"/>
      <c r="F46" s="337" t="s">
        <v>16</v>
      </c>
      <c r="G46" s="344">
        <f>IF(SUM(J48:J51)=0,0,(SUM(L48:L51)*1+SUM(M48:M51)*2+SUM(N48:N51)*3+SUM(O48:O51)*5)/SUM(J48:J51))</f>
        <v>1.9166666666666667</v>
      </c>
      <c r="H46" s="329" t="s">
        <v>9</v>
      </c>
      <c r="I46" s="327" t="s">
        <v>10</v>
      </c>
      <c r="J46" s="346" t="s">
        <v>32</v>
      </c>
      <c r="K46" s="341" t="s">
        <v>31</v>
      </c>
      <c r="L46" s="341"/>
      <c r="M46" s="195">
        <f>R48</f>
        <v>0</v>
      </c>
      <c r="N46" s="342" t="s">
        <v>30</v>
      </c>
      <c r="O46" s="343"/>
      <c r="P46" s="163">
        <f>IF(OR(P48="Disq",P49="Disq",P50="Disq",P51="Disq",R48="HC"),"Disq",IF(OR(P48="Abd",P49="Abd",P50="Abd",P51="Abd"),"Abd",SUM(I48:I51)+M46))</f>
        <v>69</v>
      </c>
      <c r="Q46" s="180"/>
      <c r="T46" s="336">
        <f>P46</f>
        <v>69</v>
      </c>
    </row>
    <row r="47" spans="1:23" ht="14.85" customHeight="1" x14ac:dyDescent="0.2">
      <c r="A47" s="179"/>
      <c r="B47" s="331">
        <v>7</v>
      </c>
      <c r="C47" s="170" t="s">
        <v>199</v>
      </c>
      <c r="D47" s="333" t="s">
        <v>74</v>
      </c>
      <c r="E47" s="333"/>
      <c r="F47" s="338"/>
      <c r="G47" s="345"/>
      <c r="H47" s="330"/>
      <c r="I47" s="328"/>
      <c r="J47" s="347"/>
      <c r="K47" s="164" t="s">
        <v>2</v>
      </c>
      <c r="L47" s="164" t="s">
        <v>3</v>
      </c>
      <c r="M47" s="164" t="s">
        <v>4</v>
      </c>
      <c r="N47" s="164" t="s">
        <v>5</v>
      </c>
      <c r="O47" s="164" t="s">
        <v>6</v>
      </c>
      <c r="P47" s="164" t="s">
        <v>7</v>
      </c>
      <c r="Q47" s="180"/>
      <c r="T47" s="336"/>
    </row>
    <row r="48" spans="1:23" ht="14.85" customHeight="1" x14ac:dyDescent="0.2">
      <c r="A48" s="179"/>
      <c r="B48" s="332"/>
      <c r="C48" s="170" t="s">
        <v>181</v>
      </c>
      <c r="D48" s="333"/>
      <c r="E48" s="333"/>
      <c r="F48" s="171" t="s">
        <v>11</v>
      </c>
      <c r="G48" s="173">
        <v>0.41666666666666669</v>
      </c>
      <c r="H48" s="196" t="s">
        <v>13</v>
      </c>
      <c r="I48" s="199">
        <f>IF(OR(P48="Disq",P48="Abd"),P48,(L48*1)+(M48*2)+(N48*3)+(O48*5)+P48)</f>
        <v>22</v>
      </c>
      <c r="J48" s="198">
        <f>SUM(K48:O48)</f>
        <v>12</v>
      </c>
      <c r="K48" s="185">
        <v>4</v>
      </c>
      <c r="L48" s="186">
        <v>2</v>
      </c>
      <c r="M48" s="186">
        <v>2</v>
      </c>
      <c r="N48" s="186">
        <v>2</v>
      </c>
      <c r="O48" s="186">
        <v>2</v>
      </c>
      <c r="P48" s="187"/>
      <c r="Q48" s="180"/>
      <c r="R48" s="1">
        <f>IF(G50&gt;$O$2,"HC",0)</f>
        <v>0</v>
      </c>
      <c r="T48" s="336"/>
      <c r="U48">
        <f>SUM(K48:K51)</f>
        <v>14</v>
      </c>
      <c r="V48">
        <f>SUM(L48:L51)</f>
        <v>4</v>
      </c>
      <c r="W48">
        <f>SUM(M48:M51)</f>
        <v>3</v>
      </c>
    </row>
    <row r="49" spans="1:23" ht="14.85" customHeight="1" x14ac:dyDescent="0.2">
      <c r="A49" s="179"/>
      <c r="B49" s="169" t="s">
        <v>18</v>
      </c>
      <c r="C49" s="334" t="s">
        <v>139</v>
      </c>
      <c r="D49" s="334"/>
      <c r="E49" s="334"/>
      <c r="F49" s="175"/>
      <c r="G49" s="194"/>
      <c r="H49" s="172" t="s">
        <v>14</v>
      </c>
      <c r="I49" s="200">
        <f t="shared" ref="I49:I51" si="6">IF(OR(P49="Disq",P49="Abd"),P49,(L49*1)+(M49*2)+(N49*3)+(O49*5)+P49)</f>
        <v>20</v>
      </c>
      <c r="J49" s="170">
        <f>SUM(K49:O49)</f>
        <v>12</v>
      </c>
      <c r="K49" s="188">
        <v>6</v>
      </c>
      <c r="L49" s="189">
        <v>1</v>
      </c>
      <c r="M49" s="189">
        <v>0</v>
      </c>
      <c r="N49" s="189">
        <v>3</v>
      </c>
      <c r="O49" s="189">
        <v>2</v>
      </c>
      <c r="P49" s="190"/>
      <c r="Q49" s="180"/>
      <c r="R49" s="1"/>
      <c r="T49" s="336"/>
    </row>
    <row r="50" spans="1:23" ht="14.85" customHeight="1" x14ac:dyDescent="0.2">
      <c r="A50" s="179"/>
      <c r="B50" s="323">
        <f>VLOOKUP(B47,Attribution_des_points,2,FALSE)</f>
        <v>9</v>
      </c>
      <c r="C50" s="334"/>
      <c r="D50" s="334"/>
      <c r="E50" s="334"/>
      <c r="F50" s="171" t="s">
        <v>12</v>
      </c>
      <c r="G50" s="174">
        <v>0.70486111111111116</v>
      </c>
      <c r="H50" s="172" t="s">
        <v>15</v>
      </c>
      <c r="I50" s="200">
        <f t="shared" si="6"/>
        <v>27</v>
      </c>
      <c r="J50" s="170">
        <f>SUM(K50:O50)</f>
        <v>12</v>
      </c>
      <c r="K50" s="188">
        <v>4</v>
      </c>
      <c r="L50" s="189">
        <v>1</v>
      </c>
      <c r="M50" s="189">
        <v>1</v>
      </c>
      <c r="N50" s="189">
        <v>3</v>
      </c>
      <c r="O50" s="189">
        <v>3</v>
      </c>
      <c r="P50" s="190"/>
      <c r="Q50" s="180"/>
      <c r="T50" s="336"/>
    </row>
    <row r="51" spans="1:23" ht="14.85" customHeight="1" x14ac:dyDescent="0.2">
      <c r="A51" s="179"/>
      <c r="B51" s="325"/>
      <c r="C51" s="335"/>
      <c r="D51" s="335"/>
      <c r="E51" s="335"/>
      <c r="F51" s="172" t="s">
        <v>26</v>
      </c>
      <c r="G51" s="165">
        <f>IF(G50=0,0,G50-G48)</f>
        <v>0.28819444444444448</v>
      </c>
      <c r="H51" s="197" t="s">
        <v>24</v>
      </c>
      <c r="I51" s="201">
        <f t="shared" si="6"/>
        <v>0</v>
      </c>
      <c r="J51" s="170">
        <f>SUM(K51:O51)</f>
        <v>0</v>
      </c>
      <c r="K51" s="191"/>
      <c r="L51" s="192"/>
      <c r="M51" s="192"/>
      <c r="N51" s="192"/>
      <c r="O51" s="192"/>
      <c r="P51" s="193"/>
      <c r="Q51" s="180"/>
      <c r="T51" s="336"/>
    </row>
    <row r="52" spans="1:23" ht="12.75" customHeight="1" x14ac:dyDescent="0.2">
      <c r="A52" s="179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0"/>
      <c r="T52" s="336"/>
    </row>
    <row r="53" spans="1:23" ht="39" customHeight="1" x14ac:dyDescent="0.2">
      <c r="A53" s="179"/>
      <c r="B53" s="161" t="s">
        <v>17</v>
      </c>
      <c r="C53" s="162">
        <v>75</v>
      </c>
      <c r="D53" s="326" t="s">
        <v>268</v>
      </c>
      <c r="E53" s="326"/>
      <c r="F53" s="337" t="s">
        <v>16</v>
      </c>
      <c r="G53" s="344">
        <f>IF(SUM(J55:J58)=0,0,(SUM(L55:L58)*1+SUM(M55:M58)*2+SUM(N55:N58)*3+SUM(O55:O58)*5)/SUM(J55:J58))</f>
        <v>2.0555555555555554</v>
      </c>
      <c r="H53" s="329" t="s">
        <v>9</v>
      </c>
      <c r="I53" s="327" t="s">
        <v>10</v>
      </c>
      <c r="J53" s="346" t="s">
        <v>32</v>
      </c>
      <c r="K53" s="341" t="s">
        <v>31</v>
      </c>
      <c r="L53" s="341"/>
      <c r="M53" s="195">
        <f>R55</f>
        <v>0</v>
      </c>
      <c r="N53" s="342" t="s">
        <v>30</v>
      </c>
      <c r="O53" s="343"/>
      <c r="P53" s="163">
        <f>IF(OR(P55="Disq",P56="Disq",P57="Disq",P58="Disq",R55="HC"),"Disq",IF(OR(P55="Abd",P56="Abd",P57="Abd",P58="Abd"),"Abd",SUM(I55:I58)+M53))</f>
        <v>74</v>
      </c>
      <c r="Q53" s="180"/>
      <c r="T53" s="336">
        <f>P53</f>
        <v>74</v>
      </c>
    </row>
    <row r="54" spans="1:23" ht="14.85" customHeight="1" x14ac:dyDescent="0.2">
      <c r="A54" s="179"/>
      <c r="B54" s="331">
        <v>8</v>
      </c>
      <c r="C54" s="170" t="s">
        <v>271</v>
      </c>
      <c r="D54" s="333" t="s">
        <v>269</v>
      </c>
      <c r="E54" s="333"/>
      <c r="F54" s="338"/>
      <c r="G54" s="345"/>
      <c r="H54" s="330"/>
      <c r="I54" s="328"/>
      <c r="J54" s="347"/>
      <c r="K54" s="164" t="s">
        <v>2</v>
      </c>
      <c r="L54" s="164" t="s">
        <v>3</v>
      </c>
      <c r="M54" s="164" t="s">
        <v>4</v>
      </c>
      <c r="N54" s="164" t="s">
        <v>5</v>
      </c>
      <c r="O54" s="164" t="s">
        <v>6</v>
      </c>
      <c r="P54" s="164" t="s">
        <v>7</v>
      </c>
      <c r="Q54" s="180"/>
      <c r="T54" s="336"/>
    </row>
    <row r="55" spans="1:23" ht="14.85" customHeight="1" x14ac:dyDescent="0.2">
      <c r="A55" s="179"/>
      <c r="B55" s="332"/>
      <c r="C55" s="170" t="s">
        <v>198</v>
      </c>
      <c r="D55" s="333"/>
      <c r="E55" s="333"/>
      <c r="F55" s="171" t="s">
        <v>11</v>
      </c>
      <c r="G55" s="173">
        <v>0.38541666666666669</v>
      </c>
      <c r="H55" s="196" t="s">
        <v>13</v>
      </c>
      <c r="I55" s="199">
        <f>IF(OR(P55="Disq",P55="Abd"),P55,(L55*1)+(M55*2)+(N55*3)+(O55*5)+P55)</f>
        <v>21</v>
      </c>
      <c r="J55" s="198">
        <f>SUM(K55:O55)</f>
        <v>12</v>
      </c>
      <c r="K55" s="185">
        <v>5</v>
      </c>
      <c r="L55" s="186">
        <v>0</v>
      </c>
      <c r="M55" s="186">
        <v>2</v>
      </c>
      <c r="N55" s="186">
        <v>4</v>
      </c>
      <c r="O55" s="186">
        <v>1</v>
      </c>
      <c r="P55" s="187"/>
      <c r="Q55" s="180"/>
      <c r="R55" s="1">
        <f>IF(G57&gt;$O$2,"HC",0)</f>
        <v>0</v>
      </c>
      <c r="T55" s="336"/>
      <c r="U55">
        <f>SUM(K55:K58)</f>
        <v>12</v>
      </c>
      <c r="V55">
        <f>SUM(L55:L58)</f>
        <v>2</v>
      </c>
      <c r="W55">
        <f>SUM(M55:M58)</f>
        <v>4</v>
      </c>
    </row>
    <row r="56" spans="1:23" ht="14.85" customHeight="1" x14ac:dyDescent="0.2">
      <c r="A56" s="179"/>
      <c r="B56" s="169" t="s">
        <v>18</v>
      </c>
      <c r="C56" s="334" t="s">
        <v>296</v>
      </c>
      <c r="D56" s="334"/>
      <c r="E56" s="334"/>
      <c r="F56" s="175"/>
      <c r="G56" s="194"/>
      <c r="H56" s="172" t="s">
        <v>14</v>
      </c>
      <c r="I56" s="200">
        <f t="shared" ref="I56:I58" si="7">IF(OR(P56="Disq",P56="Abd"),P56,(L56*1)+(M56*2)+(N56*3)+(O56*5)+P56)</f>
        <v>22</v>
      </c>
      <c r="J56" s="170">
        <f>SUM(K56:O56)</f>
        <v>12</v>
      </c>
      <c r="K56" s="188">
        <v>3</v>
      </c>
      <c r="L56" s="189">
        <v>2</v>
      </c>
      <c r="M56" s="189">
        <v>1</v>
      </c>
      <c r="N56" s="189">
        <v>6</v>
      </c>
      <c r="O56" s="189">
        <v>0</v>
      </c>
      <c r="P56" s="190"/>
      <c r="Q56" s="180"/>
      <c r="R56" s="1"/>
      <c r="T56" s="336"/>
    </row>
    <row r="57" spans="1:23" ht="14.85" customHeight="1" x14ac:dyDescent="0.2">
      <c r="A57" s="179"/>
      <c r="B57" s="323">
        <f>VLOOKUP(B54,Attribution_des_points,2,FALSE)</f>
        <v>8</v>
      </c>
      <c r="C57" s="334"/>
      <c r="D57" s="334"/>
      <c r="E57" s="334"/>
      <c r="F57" s="171" t="s">
        <v>12</v>
      </c>
      <c r="G57" s="174">
        <v>0.6777777777777777</v>
      </c>
      <c r="H57" s="172" t="s">
        <v>15</v>
      </c>
      <c r="I57" s="200">
        <f t="shared" si="7"/>
        <v>31</v>
      </c>
      <c r="J57" s="170">
        <f>SUM(K57:O57)</f>
        <v>12</v>
      </c>
      <c r="K57" s="188">
        <v>4</v>
      </c>
      <c r="L57" s="189">
        <v>0</v>
      </c>
      <c r="M57" s="189">
        <v>1</v>
      </c>
      <c r="N57" s="189">
        <v>3</v>
      </c>
      <c r="O57" s="189">
        <v>4</v>
      </c>
      <c r="P57" s="190"/>
      <c r="Q57" s="180"/>
      <c r="T57" s="336"/>
    </row>
    <row r="58" spans="1:23" ht="14.85" customHeight="1" x14ac:dyDescent="0.2">
      <c r="A58" s="179"/>
      <c r="B58" s="325"/>
      <c r="C58" s="335"/>
      <c r="D58" s="335"/>
      <c r="E58" s="335"/>
      <c r="F58" s="172" t="s">
        <v>26</v>
      </c>
      <c r="G58" s="165">
        <f>IF(G57=0,0,G57-G55)</f>
        <v>0.29236111111111102</v>
      </c>
      <c r="H58" s="197" t="s">
        <v>24</v>
      </c>
      <c r="I58" s="201">
        <f t="shared" si="7"/>
        <v>0</v>
      </c>
      <c r="J58" s="170">
        <f>SUM(K58:O58)</f>
        <v>0</v>
      </c>
      <c r="K58" s="191"/>
      <c r="L58" s="192"/>
      <c r="M58" s="192"/>
      <c r="N58" s="192"/>
      <c r="O58" s="192"/>
      <c r="P58" s="193"/>
      <c r="Q58" s="180"/>
      <c r="T58" s="336"/>
    </row>
    <row r="59" spans="1:23" ht="12.75" customHeight="1" x14ac:dyDescent="0.2">
      <c r="A59" s="179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0"/>
      <c r="T59" s="336"/>
    </row>
    <row r="60" spans="1:23" ht="39" customHeight="1" x14ac:dyDescent="0.2">
      <c r="A60" s="179"/>
      <c r="B60" s="161" t="s">
        <v>17</v>
      </c>
      <c r="C60" s="162">
        <v>73</v>
      </c>
      <c r="D60" s="326" t="s">
        <v>55</v>
      </c>
      <c r="E60" s="326"/>
      <c r="F60" s="337" t="s">
        <v>16</v>
      </c>
      <c r="G60" s="344">
        <f>IF(SUM(J62:J65)=0,0,(SUM(L62:L65)*1+SUM(M62:M65)*2+SUM(N62:N65)*3+SUM(O62:O65)*5)/SUM(J62:J65))</f>
        <v>1.5</v>
      </c>
      <c r="H60" s="329" t="s">
        <v>9</v>
      </c>
      <c r="I60" s="327" t="s">
        <v>10</v>
      </c>
      <c r="J60" s="346" t="s">
        <v>32</v>
      </c>
      <c r="K60" s="341" t="s">
        <v>31</v>
      </c>
      <c r="L60" s="341"/>
      <c r="M60" s="195">
        <f>R62</f>
        <v>0</v>
      </c>
      <c r="N60" s="342" t="s">
        <v>30</v>
      </c>
      <c r="O60" s="343"/>
      <c r="P60" s="163" t="str">
        <f>IF(OR(P62="Disq",P63="Disq",P64="Disq",P65="Disq",R62="HC"),"Disq",IF(OR(P62="Abd",P63="Abd",P64="Abd",P65="Abd"),"Abd",SUM(I62:I65)+M60))</f>
        <v>Abd</v>
      </c>
      <c r="Q60" s="180"/>
      <c r="T60" s="336" t="str">
        <f>P60</f>
        <v>Abd</v>
      </c>
    </row>
    <row r="61" spans="1:23" ht="14.85" customHeight="1" x14ac:dyDescent="0.2">
      <c r="A61" s="179"/>
      <c r="B61" s="331" t="s">
        <v>105</v>
      </c>
      <c r="C61" s="170" t="s">
        <v>370</v>
      </c>
      <c r="D61" s="333" t="s">
        <v>215</v>
      </c>
      <c r="E61" s="333"/>
      <c r="F61" s="338"/>
      <c r="G61" s="345"/>
      <c r="H61" s="330"/>
      <c r="I61" s="328"/>
      <c r="J61" s="347"/>
      <c r="K61" s="164" t="s">
        <v>2</v>
      </c>
      <c r="L61" s="164" t="s">
        <v>3</v>
      </c>
      <c r="M61" s="164" t="s">
        <v>4</v>
      </c>
      <c r="N61" s="164" t="s">
        <v>5</v>
      </c>
      <c r="O61" s="164" t="s">
        <v>6</v>
      </c>
      <c r="P61" s="164" t="s">
        <v>7</v>
      </c>
      <c r="Q61" s="180"/>
      <c r="T61" s="336"/>
    </row>
    <row r="62" spans="1:23" ht="14.85" customHeight="1" x14ac:dyDescent="0.2">
      <c r="A62" s="179"/>
      <c r="B62" s="332"/>
      <c r="C62" s="170" t="s">
        <v>181</v>
      </c>
      <c r="D62" s="333"/>
      <c r="E62" s="333"/>
      <c r="F62" s="171" t="s">
        <v>11</v>
      </c>
      <c r="G62" s="173">
        <v>0.41736111111111113</v>
      </c>
      <c r="H62" s="196" t="s">
        <v>13</v>
      </c>
      <c r="I62" s="199">
        <f>IF(OR(P62="Disq",P62="Abd"),P62,(L62*1)+(M62*2)+(N62*3)+(O62*5)+P62)</f>
        <v>20</v>
      </c>
      <c r="J62" s="198">
        <f>SUM(K62:O62)</f>
        <v>12</v>
      </c>
      <c r="K62" s="185">
        <v>5</v>
      </c>
      <c r="L62" s="186">
        <v>1</v>
      </c>
      <c r="M62" s="186">
        <v>1</v>
      </c>
      <c r="N62" s="186">
        <v>4</v>
      </c>
      <c r="O62" s="186">
        <v>1</v>
      </c>
      <c r="P62" s="187"/>
      <c r="Q62" s="180"/>
      <c r="R62" s="1">
        <f>IF(G64&gt;$O$2,"HC",0)</f>
        <v>0</v>
      </c>
      <c r="T62" s="336"/>
      <c r="U62">
        <f>SUM(K62:K65)</f>
        <v>12</v>
      </c>
      <c r="V62">
        <f>SUM(L62:L65)</f>
        <v>1</v>
      </c>
      <c r="W62">
        <f>SUM(M62:M65)</f>
        <v>2</v>
      </c>
    </row>
    <row r="63" spans="1:23" ht="14.85" customHeight="1" x14ac:dyDescent="0.2">
      <c r="A63" s="179"/>
      <c r="B63" s="169" t="s">
        <v>18</v>
      </c>
      <c r="C63" s="334" t="s">
        <v>139</v>
      </c>
      <c r="D63" s="334"/>
      <c r="E63" s="334"/>
      <c r="F63" s="175"/>
      <c r="G63" s="194"/>
      <c r="H63" s="172" t="s">
        <v>14</v>
      </c>
      <c r="I63" s="200" t="str">
        <f t="shared" ref="I63:I65" si="8">IF(OR(P63="Disq",P63="Abd"),P63,(L63*1)+(M63*2)+(N63*3)+(O63*5)+P63)</f>
        <v>abd</v>
      </c>
      <c r="J63" s="170">
        <f>SUM(K63:O63)</f>
        <v>12</v>
      </c>
      <c r="K63" s="188">
        <v>7</v>
      </c>
      <c r="L63" s="189">
        <v>0</v>
      </c>
      <c r="M63" s="189">
        <v>1</v>
      </c>
      <c r="N63" s="189">
        <v>3</v>
      </c>
      <c r="O63" s="189">
        <v>1</v>
      </c>
      <c r="P63" s="190" t="s">
        <v>393</v>
      </c>
      <c r="Q63" s="180"/>
      <c r="R63" s="1"/>
      <c r="T63" s="336"/>
    </row>
    <row r="64" spans="1:23" ht="14.85" customHeight="1" x14ac:dyDescent="0.2">
      <c r="A64" s="179"/>
      <c r="B64" s="323" t="str">
        <f>VLOOKUP(B61,Attribution_des_points,2,FALSE)</f>
        <v>NC</v>
      </c>
      <c r="C64" s="334"/>
      <c r="D64" s="334"/>
      <c r="E64" s="334"/>
      <c r="F64" s="171" t="s">
        <v>12</v>
      </c>
      <c r="G64" s="174">
        <v>0</v>
      </c>
      <c r="H64" s="172" t="s">
        <v>15</v>
      </c>
      <c r="I64" s="200">
        <f t="shared" si="8"/>
        <v>0</v>
      </c>
      <c r="J64" s="170">
        <f>SUM(K64:O64)</f>
        <v>0</v>
      </c>
      <c r="K64" s="188"/>
      <c r="L64" s="189"/>
      <c r="M64" s="189"/>
      <c r="N64" s="189"/>
      <c r="O64" s="189"/>
      <c r="P64" s="190"/>
      <c r="Q64" s="180"/>
      <c r="T64" s="336"/>
    </row>
    <row r="65" spans="1:20" ht="14.85" customHeight="1" x14ac:dyDescent="0.2">
      <c r="A65" s="179"/>
      <c r="B65" s="325"/>
      <c r="C65" s="335"/>
      <c r="D65" s="335"/>
      <c r="E65" s="335"/>
      <c r="F65" s="172" t="s">
        <v>26</v>
      </c>
      <c r="G65" s="165">
        <f>IF(G64=0,0,G64-G62)</f>
        <v>0</v>
      </c>
      <c r="H65" s="197" t="s">
        <v>24</v>
      </c>
      <c r="I65" s="201">
        <f t="shared" si="8"/>
        <v>0</v>
      </c>
      <c r="J65" s="170">
        <f>SUM(K65:O65)</f>
        <v>0</v>
      </c>
      <c r="K65" s="191"/>
      <c r="L65" s="192"/>
      <c r="M65" s="192"/>
      <c r="N65" s="192"/>
      <c r="O65" s="192"/>
      <c r="P65" s="193"/>
      <c r="Q65" s="180"/>
      <c r="T65" s="336"/>
    </row>
    <row r="66" spans="1:20" ht="12.75" customHeight="1" x14ac:dyDescent="0.2">
      <c r="A66" s="179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0"/>
      <c r="T66" s="336"/>
    </row>
  </sheetData>
  <sheetProtection algorithmName="SHA-512" hashValue="h8OcN3RXkKOxyZEUooeLJh2Uj3fODDSwk3dHVmw/W3n+Ar/ooSRQS9UliZ3z23vT5uV8hIYJ6jO/Bkq4T45MLw==" saltValue="4zKDh1ej8IIrPkdbMQiK8w==" spinCount="100000" sheet="1" objects="1" scenarios="1" selectLockedCells="1" sort="0" autoFilter="0"/>
  <mergeCells count="120">
    <mergeCell ref="K18:L18"/>
    <mergeCell ref="N18:O18"/>
    <mergeCell ref="T18:T24"/>
    <mergeCell ref="B19:B20"/>
    <mergeCell ref="D19:E20"/>
    <mergeCell ref="C21:E23"/>
    <mergeCell ref="B22:B23"/>
    <mergeCell ref="D18:E18"/>
    <mergeCell ref="F18:F19"/>
    <mergeCell ref="G18:G19"/>
    <mergeCell ref="H18:H19"/>
    <mergeCell ref="I18:I19"/>
    <mergeCell ref="J18:J19"/>
    <mergeCell ref="K11:L11"/>
    <mergeCell ref="N11:O11"/>
    <mergeCell ref="T11:T17"/>
    <mergeCell ref="B12:B13"/>
    <mergeCell ref="D12:E13"/>
    <mergeCell ref="C14:E16"/>
    <mergeCell ref="B15:B16"/>
    <mergeCell ref="D11:E11"/>
    <mergeCell ref="F11:F12"/>
    <mergeCell ref="G11:G12"/>
    <mergeCell ref="H11:H12"/>
    <mergeCell ref="I11:I12"/>
    <mergeCell ref="J11:J12"/>
    <mergeCell ref="T39:T45"/>
    <mergeCell ref="B40:B41"/>
    <mergeCell ref="D40:E41"/>
    <mergeCell ref="C42:E44"/>
    <mergeCell ref="B43:B44"/>
    <mergeCell ref="D39:E39"/>
    <mergeCell ref="F39:F40"/>
    <mergeCell ref="G39:G40"/>
    <mergeCell ref="H39:H40"/>
    <mergeCell ref="I39:I40"/>
    <mergeCell ref="J39:J40"/>
    <mergeCell ref="T46:T52"/>
    <mergeCell ref="B47:B48"/>
    <mergeCell ref="D47:E48"/>
    <mergeCell ref="C49:E51"/>
    <mergeCell ref="B50:B51"/>
    <mergeCell ref="D46:E46"/>
    <mergeCell ref="F46:F47"/>
    <mergeCell ref="G46:G47"/>
    <mergeCell ref="H46:H47"/>
    <mergeCell ref="I46:I47"/>
    <mergeCell ref="J46:J47"/>
    <mergeCell ref="T53:T59"/>
    <mergeCell ref="B54:B55"/>
    <mergeCell ref="D54:E55"/>
    <mergeCell ref="C56:E58"/>
    <mergeCell ref="B57:B58"/>
    <mergeCell ref="D53:E53"/>
    <mergeCell ref="F53:F54"/>
    <mergeCell ref="G53:G54"/>
    <mergeCell ref="H53:H54"/>
    <mergeCell ref="I53:I54"/>
    <mergeCell ref="J53:J54"/>
    <mergeCell ref="B29:B30"/>
    <mergeCell ref="D25:E25"/>
    <mergeCell ref="F25:F26"/>
    <mergeCell ref="G25:G26"/>
    <mergeCell ref="H25:H26"/>
    <mergeCell ref="I25:I26"/>
    <mergeCell ref="J25:J26"/>
    <mergeCell ref="K53:L53"/>
    <mergeCell ref="N53:O53"/>
    <mergeCell ref="K46:L46"/>
    <mergeCell ref="N46:O46"/>
    <mergeCell ref="K39:L39"/>
    <mergeCell ref="N39:O39"/>
    <mergeCell ref="N60:O60"/>
    <mergeCell ref="T60:T66"/>
    <mergeCell ref="B61:B62"/>
    <mergeCell ref="D61:E62"/>
    <mergeCell ref="C63:E65"/>
    <mergeCell ref="B64:B65"/>
    <mergeCell ref="N32:O32"/>
    <mergeCell ref="K32:L32"/>
    <mergeCell ref="D32:E32"/>
    <mergeCell ref="D60:E60"/>
    <mergeCell ref="F60:F61"/>
    <mergeCell ref="G60:G61"/>
    <mergeCell ref="H60:H61"/>
    <mergeCell ref="I60:I61"/>
    <mergeCell ref="J60:J61"/>
    <mergeCell ref="K60:L60"/>
    <mergeCell ref="T32:T38"/>
    <mergeCell ref="C35:E37"/>
    <mergeCell ref="B36:B37"/>
    <mergeCell ref="D33:E34"/>
    <mergeCell ref="B33:B34"/>
    <mergeCell ref="J32:J33"/>
    <mergeCell ref="I32:I33"/>
    <mergeCell ref="H32:H33"/>
    <mergeCell ref="G32:G33"/>
    <mergeCell ref="F32:F33"/>
    <mergeCell ref="N4:O4"/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K25:L25"/>
    <mergeCell ref="N25:O25"/>
    <mergeCell ref="T25:T31"/>
    <mergeCell ref="B26:B27"/>
    <mergeCell ref="D26:E27"/>
    <mergeCell ref="C28:E30"/>
  </mergeCells>
  <dataValidations count="1">
    <dataValidation type="list" allowBlank="1" showDropDown="1" showInputMessage="1" showErrorMessage="1" sqref="J6:J9 J34:J37 J62:J65 J27:J30 J55:J58 J48:J51 J41:J44 J13:J16 J20:J23" xr:uid="{D181760A-DA84-4C22-892B-139D931C5505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2096-C2A2-4443-99BB-706EECD5B2D4}">
  <sheetPr codeName="Feuil9">
    <tabColor rgb="FF002060"/>
    <pageSetUpPr fitToPage="1"/>
  </sheetPr>
  <dimension ref="A1:W10"/>
  <sheetViews>
    <sheetView showGridLine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0.7109375" customWidth="1"/>
    <col min="3" max="3" width="18.7109375" customWidth="1"/>
    <col min="4" max="5" width="15.7109375" customWidth="1"/>
    <col min="6" max="6" width="16.7109375" customWidth="1"/>
    <col min="7" max="7" width="15.7109375" customWidth="1"/>
    <col min="8" max="10" width="6.7109375" customWidth="1"/>
    <col min="11" max="15" width="8.7109375" customWidth="1"/>
    <col min="16" max="16" width="9.7109375" customWidth="1"/>
    <col min="17" max="17" width="2.7109375" customWidth="1"/>
    <col min="18" max="19" width="6.42578125" hidden="1" customWidth="1"/>
    <col min="20" max="23" width="5.7109375" hidden="1" customWidth="1"/>
    <col min="24" max="33" width="5.7109375" customWidth="1"/>
  </cols>
  <sheetData>
    <row r="1" spans="1:23" ht="9.75" customHeight="1" x14ac:dyDescent="0.2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3" ht="30" customHeight="1" x14ac:dyDescent="0.2">
      <c r="A2" s="179"/>
      <c r="B2" s="323" t="s">
        <v>29</v>
      </c>
      <c r="C2" s="323"/>
      <c r="D2" s="323"/>
      <c r="E2" s="324"/>
      <c r="F2" s="166" t="s">
        <v>248</v>
      </c>
      <c r="G2" s="167"/>
      <c r="H2" s="348" t="s">
        <v>142</v>
      </c>
      <c r="I2" s="349"/>
      <c r="J2" s="349"/>
      <c r="K2" s="349"/>
      <c r="L2" s="349"/>
      <c r="M2" s="350"/>
      <c r="N2" s="291"/>
      <c r="O2" s="339">
        <f>'Données Courses'!E6</f>
        <v>0.72916666666666663</v>
      </c>
      <c r="P2" s="340"/>
      <c r="Q2" s="180"/>
      <c r="S2">
        <f>COUNTA(T:T)</f>
        <v>1</v>
      </c>
      <c r="T2" s="290"/>
    </row>
    <row r="3" spans="1:23" ht="12.75" customHeight="1" x14ac:dyDescent="0.2">
      <c r="A3" s="17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0"/>
    </row>
    <row r="4" spans="1:23" ht="39" customHeight="1" x14ac:dyDescent="0.2">
      <c r="A4" s="179"/>
      <c r="B4" s="161" t="s">
        <v>17</v>
      </c>
      <c r="C4" s="162">
        <v>90</v>
      </c>
      <c r="D4" s="326" t="s">
        <v>236</v>
      </c>
      <c r="E4" s="326"/>
      <c r="F4" s="337" t="s">
        <v>16</v>
      </c>
      <c r="G4" s="344">
        <f>IF(SUM(J6:J9)=0,0,(SUM(L6:L9)*1+SUM(M6:M9)*2+SUM(N6:N9)*3+SUM(O6:O9)*5)/SUM(J6:J9))</f>
        <v>1.1388888888888888</v>
      </c>
      <c r="H4" s="329" t="s">
        <v>9</v>
      </c>
      <c r="I4" s="327" t="s">
        <v>10</v>
      </c>
      <c r="J4" s="346" t="s">
        <v>32</v>
      </c>
      <c r="K4" s="341" t="s">
        <v>31</v>
      </c>
      <c r="L4" s="341"/>
      <c r="M4" s="195">
        <f>R6</f>
        <v>0</v>
      </c>
      <c r="N4" s="342" t="s">
        <v>30</v>
      </c>
      <c r="O4" s="343"/>
      <c r="P4" s="163">
        <f>IF(OR(P6="Disq",P7="Disq",P8="Disq",P9="Disq",R6="HC"),"Disq",IF(OR(P6="Abd",P7="Abd",P8="Abd",P9="Abd"),"Abd",SUM(I6:I9)+M4))</f>
        <v>41</v>
      </c>
      <c r="Q4" s="180"/>
      <c r="T4" s="336">
        <f>P4</f>
        <v>41</v>
      </c>
    </row>
    <row r="5" spans="1:23" ht="14.85" customHeight="1" x14ac:dyDescent="0.2">
      <c r="A5" s="179"/>
      <c r="B5" s="331">
        <v>1</v>
      </c>
      <c r="C5" s="170" t="s">
        <v>373</v>
      </c>
      <c r="D5" s="333" t="s">
        <v>215</v>
      </c>
      <c r="E5" s="333"/>
      <c r="F5" s="338"/>
      <c r="G5" s="345"/>
      <c r="H5" s="330"/>
      <c r="I5" s="328"/>
      <c r="J5" s="347"/>
      <c r="K5" s="164" t="s">
        <v>2</v>
      </c>
      <c r="L5" s="164" t="s">
        <v>3</v>
      </c>
      <c r="M5" s="164" t="s">
        <v>4</v>
      </c>
      <c r="N5" s="164" t="s">
        <v>5</v>
      </c>
      <c r="O5" s="164" t="s">
        <v>6</v>
      </c>
      <c r="P5" s="164" t="s">
        <v>7</v>
      </c>
      <c r="Q5" s="180"/>
      <c r="T5" s="336"/>
    </row>
    <row r="6" spans="1:23" ht="14.85" customHeight="1" x14ac:dyDescent="0.2">
      <c r="A6" s="179"/>
      <c r="B6" s="332"/>
      <c r="C6" s="170" t="s">
        <v>198</v>
      </c>
      <c r="D6" s="333"/>
      <c r="E6" s="333"/>
      <c r="F6" s="171" t="s">
        <v>11</v>
      </c>
      <c r="G6" s="173">
        <v>0.40833333333333338</v>
      </c>
      <c r="H6" s="196" t="s">
        <v>13</v>
      </c>
      <c r="I6" s="199">
        <f>IF(OR(P6="Disq",P6="Abd"),P6,(L6*1)+(M6*2)+(N6*3)+(O6*5)+P6)</f>
        <v>12</v>
      </c>
      <c r="J6" s="198">
        <f>SUM(K6:O6)</f>
        <v>12</v>
      </c>
      <c r="K6" s="185">
        <v>6</v>
      </c>
      <c r="L6" s="186">
        <v>2</v>
      </c>
      <c r="M6" s="186">
        <v>2</v>
      </c>
      <c r="N6" s="186">
        <v>2</v>
      </c>
      <c r="O6" s="186">
        <v>0</v>
      </c>
      <c r="P6" s="187"/>
      <c r="Q6" s="180"/>
      <c r="R6" s="1">
        <f>IF(G8&gt;$O$2,"HC",0)</f>
        <v>0</v>
      </c>
      <c r="T6" s="336"/>
      <c r="U6">
        <f>SUM(K6:K9)</f>
        <v>22</v>
      </c>
      <c r="V6">
        <f>SUM(L6:L9)</f>
        <v>4</v>
      </c>
      <c r="W6">
        <f>SUM(M6:M9)</f>
        <v>3</v>
      </c>
    </row>
    <row r="7" spans="1:23" ht="14.85" customHeight="1" x14ac:dyDescent="0.2">
      <c r="A7" s="179"/>
      <c r="B7" s="169" t="s">
        <v>18</v>
      </c>
      <c r="C7" s="334" t="s">
        <v>241</v>
      </c>
      <c r="D7" s="334"/>
      <c r="E7" s="334"/>
      <c r="F7" s="175"/>
      <c r="G7" s="194"/>
      <c r="H7" s="172" t="s">
        <v>14</v>
      </c>
      <c r="I7" s="200">
        <f t="shared" ref="I7:I9" si="0">IF(OR(P7="Disq",P7="Abd"),P7,(L7*1)+(M7*2)+(N7*3)+(O7*5)+P7)</f>
        <v>17</v>
      </c>
      <c r="J7" s="170">
        <f>SUM(K7:O7)</f>
        <v>12</v>
      </c>
      <c r="K7" s="188">
        <v>7</v>
      </c>
      <c r="L7" s="189">
        <v>2</v>
      </c>
      <c r="M7" s="189">
        <v>0</v>
      </c>
      <c r="N7" s="189">
        <v>0</v>
      </c>
      <c r="O7" s="189">
        <v>3</v>
      </c>
      <c r="P7" s="190"/>
      <c r="Q7" s="180"/>
      <c r="R7" s="1"/>
      <c r="T7" s="336"/>
    </row>
    <row r="8" spans="1:23" ht="14.85" customHeight="1" x14ac:dyDescent="0.2">
      <c r="A8" s="179"/>
      <c r="B8" s="323">
        <f>VLOOKUP(B5,Attribution_des_points,2,FALSE)</f>
        <v>20</v>
      </c>
      <c r="C8" s="334"/>
      <c r="D8" s="334"/>
      <c r="E8" s="334"/>
      <c r="F8" s="171" t="s">
        <v>12</v>
      </c>
      <c r="G8" s="174">
        <v>0.66319444444444442</v>
      </c>
      <c r="H8" s="172" t="s">
        <v>15</v>
      </c>
      <c r="I8" s="200">
        <f t="shared" si="0"/>
        <v>12</v>
      </c>
      <c r="J8" s="170">
        <f>SUM(K8:O8)</f>
        <v>12</v>
      </c>
      <c r="K8" s="188">
        <v>9</v>
      </c>
      <c r="L8" s="189">
        <v>0</v>
      </c>
      <c r="M8" s="189">
        <v>1</v>
      </c>
      <c r="N8" s="189">
        <v>0</v>
      </c>
      <c r="O8" s="189">
        <v>2</v>
      </c>
      <c r="P8" s="190"/>
      <c r="Q8" s="180"/>
      <c r="T8" s="336"/>
    </row>
    <row r="9" spans="1:23" ht="14.85" customHeight="1" x14ac:dyDescent="0.2">
      <c r="A9" s="179"/>
      <c r="B9" s="325"/>
      <c r="C9" s="335"/>
      <c r="D9" s="335"/>
      <c r="E9" s="335"/>
      <c r="F9" s="172" t="s">
        <v>26</v>
      </c>
      <c r="G9" s="165">
        <f>IF(G8=0,0,G8-G6)</f>
        <v>0.25486111111111104</v>
      </c>
      <c r="H9" s="197" t="s">
        <v>24</v>
      </c>
      <c r="I9" s="201">
        <f t="shared" si="0"/>
        <v>0</v>
      </c>
      <c r="J9" s="170">
        <f>SUM(K9:O9)</f>
        <v>0</v>
      </c>
      <c r="K9" s="191"/>
      <c r="L9" s="192"/>
      <c r="M9" s="192"/>
      <c r="N9" s="192"/>
      <c r="O9" s="192"/>
      <c r="P9" s="193"/>
      <c r="Q9" s="180"/>
      <c r="T9" s="336"/>
    </row>
    <row r="10" spans="1:23" ht="13.35" customHeight="1" x14ac:dyDescent="0.2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T10" s="336"/>
    </row>
  </sheetData>
  <sheetProtection algorithmName="SHA-512" hashValue="iKG1noD9WFvORpmQSDiUT+WbExETnCTR4adv0DZY6HsGEKQYH5vUSk07iFFUmCUohTykQH26s0n51K5H+wgXcQ==" saltValue="76/Ih9t78VehRnqQS8DN8Q==" spinCount="100000" sheet="1" objects="1" scenarios="1" selectLockedCells="1" sort="0" autoFilter="0"/>
  <mergeCells count="16">
    <mergeCell ref="T4:T10"/>
    <mergeCell ref="B5:B6"/>
    <mergeCell ref="D5:E6"/>
    <mergeCell ref="C7:E9"/>
    <mergeCell ref="B8:B9"/>
    <mergeCell ref="B2:E2"/>
    <mergeCell ref="H2:M2"/>
    <mergeCell ref="O2:P2"/>
    <mergeCell ref="D4:E4"/>
    <mergeCell ref="F4:F5"/>
    <mergeCell ref="G4:G5"/>
    <mergeCell ref="H4:H5"/>
    <mergeCell ref="I4:I5"/>
    <mergeCell ref="J4:J5"/>
    <mergeCell ref="K4:L4"/>
    <mergeCell ref="N4:O4"/>
  </mergeCells>
  <dataValidations count="1">
    <dataValidation type="list" allowBlank="1" showDropDown="1" showInputMessage="1" showErrorMessage="1" sqref="J6:J9" xr:uid="{0A52C0E3-C4D6-4658-8208-2574EEEDE159}">
      <formula1>"0,1,2,3,5"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4" fitToHeight="0" orientation="landscape" horizontalDpi="360" verticalDpi="360" r:id="rId1"/>
  <headerFooter>
    <oddHeader>&amp;CTRIAL DE LA BRESSE&amp;R12/09/2021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Engagements Pilotes</vt:lpstr>
      <vt:lpstr>Tables</vt:lpstr>
      <vt:lpstr>Données Courses</vt:lpstr>
      <vt:lpstr>Modele</vt:lpstr>
      <vt:lpstr>S1</vt:lpstr>
      <vt:lpstr>OPEN</vt:lpstr>
      <vt:lpstr>S2</vt:lpstr>
      <vt:lpstr>S3+</vt:lpstr>
      <vt:lpstr>S3+ MAT2</vt:lpstr>
      <vt:lpstr>S3</vt:lpstr>
      <vt:lpstr>S3 MAT2</vt:lpstr>
      <vt:lpstr>S4+</vt:lpstr>
      <vt:lpstr>S4+ MAT2</vt:lpstr>
      <vt:lpstr>S4</vt:lpstr>
      <vt:lpstr>S4 MAT2</vt:lpstr>
      <vt:lpstr>Attribution_des_points</vt:lpstr>
      <vt:lpstr>'Engagements Pilotes'!Impression_des_titres</vt:lpstr>
      <vt:lpstr>Modele!Impression_des_titres</vt:lpstr>
      <vt:lpstr>OPEN!Impression_des_titres</vt:lpstr>
      <vt:lpstr>'S1'!Impression_des_titres</vt:lpstr>
      <vt:lpstr>'S2'!Impression_des_titres</vt:lpstr>
      <vt:lpstr>'S3'!Impression_des_titres</vt:lpstr>
      <vt:lpstr>'S3 MAT2'!Impression_des_titres</vt:lpstr>
      <vt:lpstr>'S3+'!Impression_des_titres</vt:lpstr>
      <vt:lpstr>'S3+ MAT2'!Impression_des_titres</vt:lpstr>
      <vt:lpstr>'S4'!Impression_des_titres</vt:lpstr>
      <vt:lpstr>'S4 MAT2'!Impression_des_titres</vt:lpstr>
      <vt:lpstr>'S4+'!Impression_des_titres</vt:lpstr>
      <vt:lpstr>'S4+ MAT2'!Impression_des_titres</vt:lpstr>
      <vt:lpstr>'Engagements Pilotes'!Zone_d_impression</vt:lpstr>
    </vt:vector>
  </TitlesOfParts>
  <Company>Le sur mesure industriel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requin</dc:creator>
  <cp:lastModifiedBy>admin</cp:lastModifiedBy>
  <cp:lastPrinted>2021-09-12T15:42:03Z</cp:lastPrinted>
  <dcterms:created xsi:type="dcterms:W3CDTF">2010-10-30T08:40:43Z</dcterms:created>
  <dcterms:modified xsi:type="dcterms:W3CDTF">2021-09-14T19:43:57Z</dcterms:modified>
</cp:coreProperties>
</file>